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VD Římov - opr nát segm přelivů/Podklady/"/>
    </mc:Choice>
  </mc:AlternateContent>
  <xr:revisionPtr revIDLastSave="8" documentId="13_ncr:1_{9B1F2BDB-1E71-4D9D-BFC4-3E9E25358D40}" xr6:coauthVersionLast="47" xr6:coauthVersionMax="47" xr10:uidLastSave="{840F6E62-5C17-41DB-9770-EDCDC42D1AC0}"/>
  <bookViews>
    <workbookView xWindow="28680" yWindow="-120" windowWidth="29040" windowHeight="15720" activeTab="1" xr2:uid="{00000000-000D-0000-FFFF-FFFF00000000}"/>
  </bookViews>
  <sheets>
    <sheet name="Rekapitulace stavby" sheetId="1" r:id="rId1"/>
    <sheet name="4186a - Stavební objekt" sheetId="2" r:id="rId2"/>
    <sheet name="4186b - Vedlejší rozpočto..." sheetId="3" r:id="rId3"/>
  </sheets>
  <definedNames>
    <definedName name="_xlnm._FilterDatabase" localSheetId="1" hidden="1">'4186a - Stavební objekt'!$C$120:$K$199</definedName>
    <definedName name="_xlnm._FilterDatabase" localSheetId="2" hidden="1">'4186b - Vedlejší rozpočto...'!$C$116:$K$134</definedName>
    <definedName name="_xlnm.Print_Titles" localSheetId="1">'4186a - Stavební objekt'!$120:$120</definedName>
    <definedName name="_xlnm.Print_Titles" localSheetId="2">'4186b - Vedlejší rozpočto...'!$116:$116</definedName>
    <definedName name="_xlnm.Print_Titles" localSheetId="0">'Rekapitulace stavby'!$92:$92</definedName>
    <definedName name="_xlnm.Print_Area" localSheetId="1">'4186a - Stavební objekt'!$C$4:$J$76,'4186a - Stavební objekt'!$C$82:$J$102,'4186a - Stavební objekt'!$C$108:$J$199</definedName>
    <definedName name="_xlnm.Print_Area" localSheetId="2">'4186b - Vedlejší rozpočto...'!$C$4:$J$76,'4186b - Vedlejší rozpočto...'!$C$82:$J$98,'4186b - Vedlejší rozpočto...'!$C$104:$J$134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 s="1"/>
  <c r="J20" i="3"/>
  <c r="F92" i="3"/>
  <c r="J15" i="3"/>
  <c r="E15" i="3"/>
  <c r="F113" i="3" s="1"/>
  <c r="J14" i="3"/>
  <c r="J89" i="3"/>
  <c r="E7" i="3"/>
  <c r="E85" i="3" s="1"/>
  <c r="J37" i="2"/>
  <c r="J36" i="2"/>
  <c r="AY95" i="1" s="1"/>
  <c r="J35" i="2"/>
  <c r="AX95" i="1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T123" i="2" s="1"/>
  <c r="T122" i="2" s="1"/>
  <c r="R124" i="2"/>
  <c r="R123" i="2"/>
  <c r="R122" i="2" s="1"/>
  <c r="P124" i="2"/>
  <c r="P123" i="2"/>
  <c r="P122" i="2"/>
  <c r="F115" i="2"/>
  <c r="E113" i="2"/>
  <c r="F89" i="2"/>
  <c r="E87" i="2"/>
  <c r="J21" i="2"/>
  <c r="E21" i="2"/>
  <c r="J117" i="2" s="1"/>
  <c r="J20" i="2"/>
  <c r="F92" i="2"/>
  <c r="J15" i="2"/>
  <c r="E15" i="2"/>
  <c r="F117" i="2" s="1"/>
  <c r="J14" i="2"/>
  <c r="J115" i="2"/>
  <c r="E7" i="2"/>
  <c r="E111" i="2" s="1"/>
  <c r="AM90" i="1"/>
  <c r="AM89" i="1"/>
  <c r="L89" i="1"/>
  <c r="AM87" i="1"/>
  <c r="L87" i="1"/>
  <c r="L85" i="1"/>
  <c r="L84" i="1"/>
  <c r="BK189" i="2"/>
  <c r="J166" i="2"/>
  <c r="BK145" i="2"/>
  <c r="BK128" i="2"/>
  <c r="J177" i="2"/>
  <c r="BK160" i="2"/>
  <c r="BK140" i="2"/>
  <c r="F34" i="2"/>
  <c r="BK122" i="3"/>
  <c r="BK183" i="2"/>
  <c r="J160" i="2"/>
  <c r="J124" i="2"/>
  <c r="J183" i="2"/>
  <c r="BK155" i="2"/>
  <c r="J128" i="2"/>
  <c r="J133" i="3"/>
  <c r="J131" i="3"/>
  <c r="BK125" i="3"/>
  <c r="J122" i="3"/>
  <c r="BK134" i="3"/>
  <c r="J134" i="3"/>
  <c r="BK131" i="3"/>
  <c r="J125" i="3"/>
  <c r="BK127" i="3"/>
  <c r="BK194" i="2"/>
  <c r="J172" i="2"/>
  <c r="J155" i="2"/>
  <c r="J140" i="2"/>
  <c r="J194" i="2"/>
  <c r="BK172" i="2"/>
  <c r="J150" i="2"/>
  <c r="J134" i="2"/>
  <c r="AS94" i="1"/>
  <c r="BK121" i="3"/>
  <c r="J119" i="3"/>
  <c r="J132" i="3"/>
  <c r="J127" i="3"/>
  <c r="BK130" i="3"/>
  <c r="J121" i="3"/>
  <c r="BK177" i="2"/>
  <c r="BK150" i="2"/>
  <c r="BK134" i="2"/>
  <c r="J189" i="2"/>
  <c r="BK166" i="2"/>
  <c r="J145" i="2"/>
  <c r="BK124" i="2"/>
  <c r="BK132" i="3"/>
  <c r="J130" i="3"/>
  <c r="J123" i="3"/>
  <c r="BK119" i="3"/>
  <c r="J128" i="3"/>
  <c r="BK133" i="3"/>
  <c r="BK128" i="3"/>
  <c r="BK123" i="3"/>
  <c r="P127" i="2" l="1"/>
  <c r="P165" i="2"/>
  <c r="R127" i="2"/>
  <c r="R126" i="2"/>
  <c r="R121" i="2" s="1"/>
  <c r="R165" i="2"/>
  <c r="P118" i="3"/>
  <c r="P117" i="3"/>
  <c r="AU96" i="1" s="1"/>
  <c r="T127" i="2"/>
  <c r="BK165" i="2"/>
  <c r="J165" i="2"/>
  <c r="J101" i="2" s="1"/>
  <c r="BK118" i="3"/>
  <c r="J118" i="3" s="1"/>
  <c r="J97" i="3" s="1"/>
  <c r="R118" i="3"/>
  <c r="R117" i="3"/>
  <c r="BK127" i="2"/>
  <c r="J127" i="2"/>
  <c r="J100" i="2" s="1"/>
  <c r="T165" i="2"/>
  <c r="T118" i="3"/>
  <c r="T117" i="3"/>
  <c r="BK123" i="2"/>
  <c r="J123" i="2"/>
  <c r="J98" i="2"/>
  <c r="F91" i="3"/>
  <c r="F114" i="3"/>
  <c r="BE123" i="3"/>
  <c r="BE133" i="3"/>
  <c r="BE119" i="3"/>
  <c r="BE121" i="3"/>
  <c r="BE132" i="3"/>
  <c r="BE134" i="3"/>
  <c r="BK122" i="2"/>
  <c r="J91" i="3"/>
  <c r="E107" i="3"/>
  <c r="J111" i="3"/>
  <c r="BE125" i="3"/>
  <c r="BE127" i="3"/>
  <c r="BE128" i="3"/>
  <c r="BE131" i="3"/>
  <c r="BE122" i="3"/>
  <c r="BE130" i="3"/>
  <c r="E85" i="2"/>
  <c r="J89" i="2"/>
  <c r="J91" i="2"/>
  <c r="F118" i="2"/>
  <c r="BE124" i="2"/>
  <c r="BE140" i="2"/>
  <c r="BE150" i="2"/>
  <c r="BE155" i="2"/>
  <c r="BE160" i="2"/>
  <c r="BE166" i="2"/>
  <c r="BE172" i="2"/>
  <c r="BE189" i="2"/>
  <c r="BE194" i="2"/>
  <c r="F91" i="2"/>
  <c r="BE128" i="2"/>
  <c r="BE134" i="2"/>
  <c r="BE145" i="2"/>
  <c r="BE177" i="2"/>
  <c r="BE183" i="2"/>
  <c r="BA95" i="1"/>
  <c r="F37" i="2"/>
  <c r="BD95" i="1"/>
  <c r="F36" i="2"/>
  <c r="BC95" i="1" s="1"/>
  <c r="F35" i="3"/>
  <c r="BB96" i="1" s="1"/>
  <c r="F35" i="2"/>
  <c r="BB95" i="1" s="1"/>
  <c r="F37" i="3"/>
  <c r="BD96" i="1" s="1"/>
  <c r="J34" i="2"/>
  <c r="AW95" i="1" s="1"/>
  <c r="J34" i="3"/>
  <c r="AW96" i="1" s="1"/>
  <c r="F34" i="3"/>
  <c r="BA96" i="1" s="1"/>
  <c r="BA94" i="1" s="1"/>
  <c r="W30" i="1" s="1"/>
  <c r="F36" i="3"/>
  <c r="BC96" i="1" s="1"/>
  <c r="T126" i="2" l="1"/>
  <c r="T121" i="2"/>
  <c r="P126" i="2"/>
  <c r="P121" i="2"/>
  <c r="AU95" i="1" s="1"/>
  <c r="AU94" i="1" s="1"/>
  <c r="BK126" i="2"/>
  <c r="J126" i="2"/>
  <c r="J99" i="2"/>
  <c r="BK117" i="3"/>
  <c r="J117" i="3"/>
  <c r="J30" i="3" s="1"/>
  <c r="AG96" i="1" s="1"/>
  <c r="AN96" i="1" s="1"/>
  <c r="J122" i="2"/>
  <c r="J97" i="2"/>
  <c r="F33" i="2"/>
  <c r="AZ95" i="1" s="1"/>
  <c r="AW94" i="1"/>
  <c r="AK30" i="1"/>
  <c r="F33" i="3"/>
  <c r="AZ96" i="1" s="1"/>
  <c r="J33" i="2"/>
  <c r="AV95" i="1"/>
  <c r="AT95" i="1"/>
  <c r="BD94" i="1"/>
  <c r="W33" i="1"/>
  <c r="BB94" i="1"/>
  <c r="W31" i="1"/>
  <c r="J33" i="3"/>
  <c r="AV96" i="1"/>
  <c r="AT96" i="1"/>
  <c r="BC94" i="1"/>
  <c r="W32" i="1"/>
  <c r="BK121" i="2" l="1"/>
  <c r="J121" i="2"/>
  <c r="J30" i="2" s="1"/>
  <c r="AG95" i="1" s="1"/>
  <c r="AG94" i="1" s="1"/>
  <c r="AK26" i="1" s="1"/>
  <c r="J96" i="3"/>
  <c r="J39" i="3"/>
  <c r="AZ94" i="1"/>
  <c r="W29" i="1" s="1"/>
  <c r="AX94" i="1"/>
  <c r="AY94" i="1"/>
  <c r="J39" i="2" l="1"/>
  <c r="J96" i="2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<sst xmlns="http://schemas.openxmlformats.org/spreadsheetml/2006/main" count="1269" uniqueCount="270">
  <si>
    <t>Export Komplet</t>
  </si>
  <si>
    <t/>
  </si>
  <si>
    <t>2.0</t>
  </si>
  <si>
    <t>False</t>
  </si>
  <si>
    <t>{d5efec82-af19-49d7-9a61-debc60da3871}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</si>
  <si>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</si>
  <si>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</si>
  <si>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</si>
  <si>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</si>
  <si>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</si>
  <si>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</si>
  <si>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</si>
  <si>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</si>
  <si>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</si>
  <si>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ST4186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</si>
  <si>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</si>
  <si>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</si>
  <si>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Římov - oprava nátěrů segmentů přelivů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</si>
  <si>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</si>
  <si>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</si>
  <si>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</si>
  <si>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</si>
  <si>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</si>
  <si>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</si>
  <si>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</si>
  <si>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</si>
  <si>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</si>
  <si>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</si>
  <si>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</si>
  <si>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</si>
  <si>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</si>
  <si>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</si>
  <si>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</si>
  <si>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</si>
  <si>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</si>
  <si>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</si>
  <si>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</si>
  <si>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</si>
  <si>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</si>
  <si>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</si>
  <si>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</si>
  <si>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</si>
  <si>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</si>
  <si>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</si>
  <si>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</si>
  <si>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</si>
  <si>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</si>
  <si>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</si>
  <si>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</si>
  <si>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</si>
  <si>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</si>
  <si>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</si>
  <si>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</si>
  <si>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</si>
  <si>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</si>
  <si>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</si>
  <si>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</si>
  <si>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</si>
  <si>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</si>
  <si>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</si>
  <si>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</si>
  <si>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</si>
  <si>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</si>
  <si>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</si>
  <si>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</si>
  <si>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</si>
  <si>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</si>
  <si>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</si>
  <si>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</si>
  <si>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</si>
  <si>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</si>
  <si>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</si>
  <si>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</si>
  <si>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</si>
  <si>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</si>
  <si>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</si>
  <si>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4186a</t>
  </si>
  <si>
    <t>Stavební objekt</t>
  </si>
  <si>
    <t>STA</t>
  </si>
  <si>
    <t>1</t>
  </si>
  <si>
    <t>{2e530abb-e4eb-4b4c-8aa3-1d4c60fedd8a}</t>
  </si>
  <si>
    <t>2</t>
  </si>
  <si>
    <t>4186b</t>
  </si>
  <si>
    <t>Vedlejší rozpočtové náklady</t>
  </si>
  <si>
    <t>{f8f693a1-69bb-4319-810a-0762476759d3}</t>
  </si>
  <si>
    <t>KRYCÍ LIST SOUPISU PRACÍ</t>
  </si>
  <si>
    <t>Objekt:</t>
  </si>
  <si>
    <t>4186a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</si>
  <si>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</si>
  <si>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</si>
  <si>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</si>
  <si>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</si>
  <si>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</si>
  <si>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</si>
  <si>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9 - Ostatní konstrukce a práce, bourání</t>
  </si>
  <si>
    <t>PSV - Práce a dodávky PSV</t>
  </si>
  <si>
    <t xml:space="preserve">    762 - Ostatní práce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</si>
  <si>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</si>
  <si>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</si>
  <si>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</si>
  <si>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</si>
  <si>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</si>
  <si>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</si>
  <si>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</si>
  <si>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</si>
  <si>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</si>
  <si>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</si>
  <si>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</si>
  <si>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</si>
  <si>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</si>
  <si>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</si>
  <si>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</si>
  <si>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</si>
  <si>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9</t>
  </si>
  <si>
    <t>Ostatní konstrukce a práce, bourání</t>
  </si>
  <si>
    <t>K</t>
  </si>
  <si>
    <t>94311111R</t>
  </si>
  <si>
    <t xml:space="preserve">Lešení </t>
  </si>
  <si>
    <t>kpl</t>
  </si>
  <si>
    <t>4</t>
  </si>
  <si>
    <t>759318306</t>
  </si>
  <si>
    <t>P</t>
  </si>
  <si>
    <t>Poznámka k položce:_x000D_
Montáž a demontáž lešení (126 m2) prostorového trubkového lehkého pracovního s provozním zatížením tř. 3 do 200 kg/m2, výšky do 10 m, včetně příplatku za první a každý další den použití lešení.</t>
  </si>
  <si>
    <t>PSV</t>
  </si>
  <si>
    <t>Práce a dodávky PSV</t>
  </si>
  <si>
    <t>762</t>
  </si>
  <si>
    <t>Ostatní práce</t>
  </si>
  <si>
    <t>76210-R</t>
  </si>
  <si>
    <t>Výměna prahového těsnění</t>
  </si>
  <si>
    <t>m</t>
  </si>
  <si>
    <t>16</t>
  </si>
  <si>
    <t>2083772988</t>
  </si>
  <si>
    <t>Poznámka k položce:_x000D_
Výměna prahového těsnění, vč. demontáže původní plochá pryž tl. 15 mm, výška 110 mm.</t>
  </si>
  <si>
    <t>VV</t>
  </si>
  <si>
    <t>7,0  "levý segment</t>
  </si>
  <si>
    <t>7,0  "střední segment</t>
  </si>
  <si>
    <t>7,0  "pravý segment</t>
  </si>
  <si>
    <t>Součet</t>
  </si>
  <si>
    <t>3</t>
  </si>
  <si>
    <t>76220-R</t>
  </si>
  <si>
    <t>Výměna bočních těsnění</t>
  </si>
  <si>
    <t>-476216619</t>
  </si>
  <si>
    <t>Poznámka k položce:_x000D_
Výměna bočních těsnění, vč. demontáže původní notová pryž, t. 40 mm, výška 110 mm.</t>
  </si>
  <si>
    <t>11,8  "levý segment</t>
  </si>
  <si>
    <t>11,8  "střední  segment</t>
  </si>
  <si>
    <t>11,8  "pravý segment</t>
  </si>
  <si>
    <t>76230-R</t>
  </si>
  <si>
    <t>Navrtání otvorů U-profilů</t>
  </si>
  <si>
    <t>kus</t>
  </si>
  <si>
    <t>-990718697</t>
  </si>
  <si>
    <t>4,0  "levý segment</t>
  </si>
  <si>
    <t>4,0  "střední segment</t>
  </si>
  <si>
    <t>4,0  "pravý segment</t>
  </si>
  <si>
    <t>5</t>
  </si>
  <si>
    <t>76240-R</t>
  </si>
  <si>
    <t>Výměna spojovacího materiálu, nerez - šrouby M8, včetně matice a podložky</t>
  </si>
  <si>
    <t>464468517</t>
  </si>
  <si>
    <t>110,0  "levý segment</t>
  </si>
  <si>
    <t>110,0  "střední segment</t>
  </si>
  <si>
    <t>110,0  "pravý segment</t>
  </si>
  <si>
    <t>6</t>
  </si>
  <si>
    <t>76250-R</t>
  </si>
  <si>
    <t>Výměna spojovacího materiálu, nerez - šrouby M 10, včetně matice a podložky</t>
  </si>
  <si>
    <t>-2072756879</t>
  </si>
  <si>
    <t>56,0  "levý segment</t>
  </si>
  <si>
    <t>56,0  "střední segment</t>
  </si>
  <si>
    <t>56,0  "pravý segment</t>
  </si>
  <si>
    <t>7</t>
  </si>
  <si>
    <t>76260-R</t>
  </si>
  <si>
    <t>Výměna spojovacího materiálu, nerez - šrouby M10 včetně matice a velkoplošné podložky</t>
  </si>
  <si>
    <t>-932358887</t>
  </si>
  <si>
    <t>106,0  "levý segment</t>
  </si>
  <si>
    <t>106,0  "střední segment</t>
  </si>
  <si>
    <t>106,0  "pravý segment</t>
  </si>
  <si>
    <t>8</t>
  </si>
  <si>
    <t>76270-R</t>
  </si>
  <si>
    <t>Výměna spojovacího materiálu, nerez - šrouby M12 včetně matice a podložky</t>
  </si>
  <si>
    <t>-1801475985</t>
  </si>
  <si>
    <t>16,0  "levý segment</t>
  </si>
  <si>
    <t>16,0  "střední segment</t>
  </si>
  <si>
    <t>16,0  "pravý segment</t>
  </si>
  <si>
    <t>789</t>
  </si>
  <si>
    <t>Povrchové úpravy ocelových konstrukcí a technologických zařízení</t>
  </si>
  <si>
    <t>78923-R</t>
  </si>
  <si>
    <t>Mechanické dočištění ploch konstrukcí</t>
  </si>
  <si>
    <t>m2</t>
  </si>
  <si>
    <t>444992663</t>
  </si>
  <si>
    <t>Poznámka k položce:_x000D_
Mechanické dočištění ploch konstrukcí cca 1% plochy.</t>
  </si>
  <si>
    <t>4,526  "levý segment</t>
  </si>
  <si>
    <t>4,526  "střední segment</t>
  </si>
  <si>
    <t>4,526  "pravý segment</t>
  </si>
  <si>
    <t>10</t>
  </si>
  <si>
    <t>78912-R</t>
  </si>
  <si>
    <t>Odstranění prachu - ometení ocelových konstrukcí, vysokotlaký vzduch,...)</t>
  </si>
  <si>
    <t>-2016353642</t>
  </si>
  <si>
    <t>226,3  "levý segment</t>
  </si>
  <si>
    <t>226,3  "střední segment</t>
  </si>
  <si>
    <t>226,3  "pravý segment</t>
  </si>
  <si>
    <t>11</t>
  </si>
  <si>
    <t>78922-R</t>
  </si>
  <si>
    <t>Otryskání ploch konstrukcí na stupeň přípravy Sa 2 1/2</t>
  </si>
  <si>
    <t>83046414</t>
  </si>
  <si>
    <t>Poznámka k položce:_x000D_
Otryskání ploch konstrukcí na stupeň přípravy Sa 2 1/2:_x000D_
- otryskání 2x - 1) odstranění nátěru, 2) čištění před novým nátěrem</t>
  </si>
  <si>
    <t>452,6  "levý segment</t>
  </si>
  <si>
    <t>452,6  "střední segment</t>
  </si>
  <si>
    <t>452,6  "pravý segment</t>
  </si>
  <si>
    <t>12</t>
  </si>
  <si>
    <t>78931-R</t>
  </si>
  <si>
    <t>Nátěr ochranný ocelových konstrukcí, čtyřvrstvý, jednotný v celé ploše, PKO 500-540 μm</t>
  </si>
  <si>
    <t>-1776682392</t>
  </si>
  <si>
    <t>Poznámka k položce:_x000D_
Ochranný nátěr ocelových konstrukcí, čtyřvrstvý jednotný v celé ploše:_x000D_
- na bázi PUR (EP) s odolností proti UV záření a s vhodností pro sytk s pitnou vodou min. 25°C, s vysokou životností kategorie H (15 - 25 let)_x000D_
- stupeň korozní agresivity prostředí min. C4_x000D_
- barva světle šedá</t>
  </si>
  <si>
    <t>13</t>
  </si>
  <si>
    <t>91060-R</t>
  </si>
  <si>
    <t>Očištění a promazání Gallových řetězů</t>
  </si>
  <si>
    <t>715784828</t>
  </si>
  <si>
    <t>1,0  "levý segment</t>
  </si>
  <si>
    <t>1,0  "střední segment</t>
  </si>
  <si>
    <t>1,0  "pravý segment</t>
  </si>
  <si>
    <t>14</t>
  </si>
  <si>
    <t>99720-R</t>
  </si>
  <si>
    <t>Odvoz a likvidace vybouraného materiálu</t>
  </si>
  <si>
    <t>m3</t>
  </si>
  <si>
    <t>286868261</t>
  </si>
  <si>
    <t>Poznámka k položce:_x000D_
Likvidace vybouraného materiálu odpovídajícím zákonným způsobem:_x000D_
Položka obsahuje veškeré práce nutné pro zákonnou likvidaci vybouraného materiálu, včetně dovozové vzdálenosti.</t>
  </si>
  <si>
    <t>1,5  "levý segment</t>
  </si>
  <si>
    <t>1,5  "střední segment</t>
  </si>
  <si>
    <t>1,5  "pravý segment</t>
  </si>
  <si>
    <t>4186b - Vedlejší rozpočtové náklady</t>
  </si>
  <si>
    <t>VRN - Vedlejší rozpočtové náklady</t>
  </si>
  <si>
    <t>VRN</t>
  </si>
  <si>
    <t>0001</t>
  </si>
  <si>
    <t>Zařízení staveniště</t>
  </si>
  <si>
    <t>-1671578410</t>
  </si>
  <si>
    <t>Poznámka k položce:_x000D_
Zřízení, provoz a odstranění včetně nutných poplatků a opatření. Oplocení staveniště nebo jeho části, jeho další zabezpečení. Zajištění, provoz a údržba všech případných deponií a mezideponií a dočasných komunikací včetně uvedení dotčených ploch do původního stavu. Odvoz a likvidace odpadu ze stavby, staveniště, čištění komunikací apod.</t>
  </si>
  <si>
    <t>0002</t>
  </si>
  <si>
    <t>Připojení energií - staveništní rozvaděč, zřízení, nájem, odstranění</t>
  </si>
  <si>
    <t>1696120683</t>
  </si>
  <si>
    <t>0003</t>
  </si>
  <si>
    <t>Cyklické zatěsňování provizorního hrazení</t>
  </si>
  <si>
    <t>-1073251256</t>
  </si>
  <si>
    <t>0004</t>
  </si>
  <si>
    <t>Ochranné plachty pod jezová tělesa</t>
  </si>
  <si>
    <t>-1487194373</t>
  </si>
  <si>
    <t>Poznámka k položce:_x000D_
Zabránění spadu otryskaných nátěrů do vody, vč. likvidace spadů a plachet zákonným způsobem.</t>
  </si>
  <si>
    <t>0005</t>
  </si>
  <si>
    <t xml:space="preserve">Ochrana stávajících konstrukcí při tryskání </t>
  </si>
  <si>
    <t>-108834649</t>
  </si>
  <si>
    <t>Poznámka k položce:_x000D_
Zakrytí geotextílií vč. likvidace geotextílie zákonným způsobem.</t>
  </si>
  <si>
    <t>0006</t>
  </si>
  <si>
    <t>Bariéra proti odtoku nečistot do dolní vody</t>
  </si>
  <si>
    <t>-982209877</t>
  </si>
  <si>
    <t>0007</t>
  </si>
  <si>
    <t>Realizační dokumentace stavby zhotovitele</t>
  </si>
  <si>
    <t>544902890</t>
  </si>
  <si>
    <t>Poznámka k položce:_x000D_
Materiály, technologie a harmonogram prováděných prací odsouhlasený investorem stavby.</t>
  </si>
  <si>
    <t>0008</t>
  </si>
  <si>
    <t>Náklady na kontrolní zkoušky materiálů (podle KZP)</t>
  </si>
  <si>
    <t>-100252673</t>
  </si>
  <si>
    <t>0009</t>
  </si>
  <si>
    <t>Náklady na kontrolní zkoušky při realizaci (podle KZP)</t>
  </si>
  <si>
    <t>-1427267392</t>
  </si>
  <si>
    <t>0010</t>
  </si>
  <si>
    <t>Dokumentace skutečného provedení stavby</t>
  </si>
  <si>
    <t>-1244741063</t>
  </si>
  <si>
    <t>0011</t>
  </si>
  <si>
    <t>Povodňový plán</t>
  </si>
  <si>
    <t>1621863838</t>
  </si>
  <si>
    <t>0012</t>
  </si>
  <si>
    <t>Zajištění fotodokumentace veškerých konstrukcí, které budou v průběhu výstavby skryty nebo zakryty</t>
  </si>
  <si>
    <t>1046267925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</si>
</sst>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35" workbookViewId="0">
      <selection activeCell="L90" sqref="L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R5" s="18"/>
      <c r="BE5" s="200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4" t="s">
        <v>17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R6" s="18"/>
      <c r="BE6" s="201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1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201"/>
      <c r="BS8" s="15" t="s">
        <v>6</v>
      </c>
    </row>
    <row r="9" spans="1:74" ht="14.45" customHeight="1">
      <c r="B9" s="18"/>
      <c r="AR9" s="18"/>
      <c r="BE9" s="201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01"/>
      <c r="BS10" s="15" t="s">
        <v>6</v>
      </c>
    </row>
    <row r="11" spans="1:74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201"/>
      <c r="BS11" s="15" t="s">
        <v>6</v>
      </c>
    </row>
    <row r="12" spans="1:74" ht="6.95" customHeight="1">
      <c r="B12" s="18"/>
      <c r="AR12" s="18"/>
      <c r="BE12" s="201"/>
      <c r="BS12" s="15" t="s">
        <v>6</v>
      </c>
    </row>
    <row r="13" spans="1:74" ht="12" customHeight="1">
      <c r="B13" s="18"/>
      <c r="D13" s="25" t="s">
        <v>26</v>
      </c>
      <c r="AK13" s="25" t="s">
        <v>24</v>
      </c>
      <c r="AN13" s="27"/>
      <c r="AR13" s="18"/>
      <c r="BE13" s="201"/>
      <c r="BS13" s="15" t="s">
        <v>6</v>
      </c>
    </row>
    <row r="14" spans="1:74" ht="12.75">
      <c r="B14" s="18"/>
      <c r="E14" s="205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25</v>
      </c>
      <c r="AN14" s="27"/>
      <c r="AR14" s="18"/>
      <c r="BE14" s="201"/>
      <c r="BS14" s="15" t="s">
        <v>6</v>
      </c>
    </row>
    <row r="15" spans="1:74" ht="6.95" customHeight="1">
      <c r="B15" s="18"/>
      <c r="AR15" s="18"/>
      <c r="BE15" s="201"/>
      <c r="BS15" s="15" t="s">
        <v>3</v>
      </c>
    </row>
    <row r="16" spans="1:74" ht="12" customHeight="1">
      <c r="B16" s="18"/>
      <c r="D16" s="25" t="s">
        <v>27</v>
      </c>
      <c r="AK16" s="25" t="s">
        <v>24</v>
      </c>
      <c r="AN16" s="23" t="s">
        <v>1</v>
      </c>
      <c r="AR16" s="18"/>
      <c r="BE16" s="201"/>
      <c r="BS16" s="15" t="s">
        <v>3</v>
      </c>
    </row>
    <row r="17" spans="2:7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201"/>
      <c r="BS17" s="15" t="s">
        <v>28</v>
      </c>
    </row>
    <row r="18" spans="2:71" ht="6.95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29</v>
      </c>
      <c r="AK19" s="25" t="s">
        <v>24</v>
      </c>
      <c r="AN19" s="23" t="s">
        <v>1</v>
      </c>
      <c r="AR19" s="18"/>
      <c r="BE19" s="201"/>
      <c r="BS19" s="15" t="s">
        <v>6</v>
      </c>
    </row>
    <row r="20" spans="2:71" ht="18.399999999999999" customHeight="1">
      <c r="B20" s="18"/>
      <c r="E20" s="23"/>
      <c r="AK20" s="25" t="s">
        <v>25</v>
      </c>
      <c r="AN20" s="23" t="s">
        <v>1</v>
      </c>
      <c r="AR20" s="18"/>
      <c r="BE20" s="201"/>
      <c r="BS20" s="15" t="s">
        <v>28</v>
      </c>
    </row>
    <row r="21" spans="2:71" ht="6.95" customHeight="1">
      <c r="B21" s="18"/>
      <c r="AR21" s="18"/>
      <c r="BE21" s="201"/>
    </row>
    <row r="22" spans="2:71" ht="12" customHeight="1">
      <c r="B22" s="18"/>
      <c r="D22" s="25" t="s">
        <v>30</v>
      </c>
      <c r="AR22" s="18"/>
      <c r="BE22" s="201"/>
    </row>
    <row r="23" spans="2:71" ht="16.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6.95" customHeight="1">
      <c r="B24" s="18"/>
      <c r="AR24" s="18"/>
      <c r="BE24" s="201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5.9" customHeight="1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5</v>
      </c>
      <c r="AL26" s="209"/>
      <c r="AM26" s="209"/>
      <c r="AN26" s="209"/>
      <c r="AO26" s="209"/>
      <c r="AR26" s="30"/>
      <c r="BE26" s="201"/>
    </row>
    <row r="27" spans="2:71" s="1" customFormat="1" ht="6.95" customHeight="1">
      <c r="B27" s="30"/>
      <c r="AR27" s="30"/>
      <c r="BE27" s="201"/>
    </row>
    <row r="28" spans="2:71" s="1" customFormat="1" ht="12.75">
      <c r="B28" s="30"/>
      <c r="L28" s="210" t="s">
        <v>32</v>
      </c>
      <c r="M28" s="210"/>
      <c r="N28" s="210"/>
      <c r="O28" s="210"/>
      <c r="P28" s="210"/>
      <c r="W28" s="210" t="s">
        <v>33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34</v>
      </c>
      <c r="AL28" s="210"/>
      <c r="AM28" s="210"/>
      <c r="AN28" s="210"/>
      <c r="AO28" s="210"/>
      <c r="AR28" s="30"/>
      <c r="BE28" s="201"/>
    </row>
    <row r="29" spans="2:71" s="2" customFormat="1" ht="14.45" customHeight="1">
      <c r="B29" s="34"/>
      <c r="D29" s="25" t="s">
        <v>35</v>
      </c>
      <c r="F29" s="25" t="s">
        <v>36</v>
      </c>
      <c r="L29" s="195">
        <v>0.21</v>
      </c>
      <c r="M29" s="194"/>
      <c r="N29" s="194"/>
      <c r="O29" s="194"/>
      <c r="P29" s="194"/>
      <c r="W29" s="193">
        <f>ROUND(AZ94, 2)</f>
        <v>5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1.05</v>
      </c>
      <c r="AL29" s="194"/>
      <c r="AM29" s="194"/>
      <c r="AN29" s="194"/>
      <c r="AO29" s="194"/>
      <c r="AR29" s="34"/>
      <c r="BE29" s="202"/>
    </row>
    <row r="30" spans="2:71" s="2" customFormat="1" ht="14.45" customHeight="1">
      <c r="B30" s="34"/>
      <c r="F30" s="25" t="s">
        <v>37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  <c r="BE30" s="202"/>
    </row>
    <row r="31" spans="2:71" s="2" customFormat="1" ht="14.45" hidden="1" customHeight="1">
      <c r="B31" s="34"/>
      <c r="F31" s="25" t="s">
        <v>38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  <c r="BE31" s="202"/>
    </row>
    <row r="32" spans="2:71" s="2" customFormat="1" ht="14.45" hidden="1" customHeight="1">
      <c r="B32" s="34"/>
      <c r="F32" s="25" t="s">
        <v>39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  <c r="BE32" s="202"/>
    </row>
    <row r="33" spans="2:57" s="2" customFormat="1" ht="14.45" hidden="1" customHeight="1">
      <c r="B33" s="34"/>
      <c r="F33" s="25" t="s">
        <v>40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  <c r="BE33" s="202"/>
    </row>
    <row r="34" spans="2:57" s="1" customFormat="1" ht="6.95" customHeight="1">
      <c r="B34" s="30"/>
      <c r="AR34" s="30"/>
      <c r="BE34" s="201"/>
    </row>
    <row r="35" spans="2:57" s="1" customFormat="1" ht="25.9" customHeight="1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96" t="s">
        <v>43</v>
      </c>
      <c r="Y35" s="197"/>
      <c r="Z35" s="197"/>
      <c r="AA35" s="197"/>
      <c r="AB35" s="197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6.05</v>
      </c>
      <c r="AL35" s="197"/>
      <c r="AM35" s="197"/>
      <c r="AN35" s="197"/>
      <c r="AO35" s="19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46</v>
      </c>
      <c r="AI60" s="32"/>
      <c r="AJ60" s="32"/>
      <c r="AK60" s="32"/>
      <c r="AL60" s="32"/>
      <c r="AM60" s="41" t="s">
        <v>47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46</v>
      </c>
      <c r="AI75" s="32"/>
      <c r="AJ75" s="32"/>
      <c r="AK75" s="32"/>
      <c r="AL75" s="32"/>
      <c r="AM75" s="41" t="s">
        <v>47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ST4186</v>
      </c>
      <c r="AR84" s="46"/>
    </row>
    <row r="85" spans="1:91" s="4" customFormat="1" ht="36.950000000000003" customHeight="1">
      <c r="B85" s="47"/>
      <c r="C85" s="48" t="s">
        <v>16</v>
      </c>
      <c r="L85" s="184" t="str">
        <f>K6</f>
        <v>VD Římov - oprava nátěrů segmentů přelivů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86" t="str">
        <f>IF(AN8= "","",AN8)</f>
        <v/>
      </c>
      <c r="AN87" s="186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 xml:space="preserve"> </v>
      </c>
      <c r="AI89" s="25" t="s">
        <v>27</v>
      </c>
      <c r="AM89" s="187" t="str">
        <f>IF(E17="","",E17)</f>
        <v xml:space="preserve"> </v>
      </c>
      <c r="AN89" s="188"/>
      <c r="AO89" s="188"/>
      <c r="AP89" s="188"/>
      <c r="AR89" s="30"/>
      <c r="AS89" s="189" t="s">
        <v>51</v>
      </c>
      <c r="AT89" s="19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/>
      <c r="AI90" s="25" t="s">
        <v>29</v>
      </c>
      <c r="AM90" s="187" t="str">
        <f>IF(E20="","",E20)</f>
        <v/>
      </c>
      <c r="AN90" s="188"/>
      <c r="AO90" s="188"/>
      <c r="AP90" s="188"/>
      <c r="AR90" s="30"/>
      <c r="AS90" s="191"/>
      <c r="AT90" s="192"/>
      <c r="BD90" s="54"/>
    </row>
    <row r="91" spans="1:91" s="1" customFormat="1" ht="10.9" customHeight="1">
      <c r="B91" s="30"/>
      <c r="AR91" s="30"/>
      <c r="AS91" s="191"/>
      <c r="AT91" s="192"/>
      <c r="BD91" s="54"/>
    </row>
    <row r="92" spans="1:91" s="1" customFormat="1" ht="29.25" customHeight="1">
      <c r="B92" s="30"/>
      <c r="C92" s="179" t="s">
        <v>52</v>
      </c>
      <c r="D92" s="180"/>
      <c r="E92" s="180"/>
      <c r="F92" s="180"/>
      <c r="G92" s="180"/>
      <c r="H92" s="55"/>
      <c r="I92" s="181" t="s">
        <v>53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54</v>
      </c>
      <c r="AH92" s="180"/>
      <c r="AI92" s="180"/>
      <c r="AJ92" s="180"/>
      <c r="AK92" s="180"/>
      <c r="AL92" s="180"/>
      <c r="AM92" s="180"/>
      <c r="AN92" s="181" t="s">
        <v>55</v>
      </c>
      <c r="AO92" s="180"/>
      <c r="AP92" s="183"/>
      <c r="AQ92" s="56" t="s">
        <v>56</v>
      </c>
      <c r="AR92" s="30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7">
        <f>ROUND(SUM(AG95:AG96),2)</f>
        <v>5</v>
      </c>
      <c r="AH94" s="177"/>
      <c r="AI94" s="177"/>
      <c r="AJ94" s="177"/>
      <c r="AK94" s="177"/>
      <c r="AL94" s="177"/>
      <c r="AM94" s="177"/>
      <c r="AN94" s="178">
        <f>SUM(AG94,AT94)</f>
        <v>6.05</v>
      </c>
      <c r="AO94" s="178"/>
      <c r="AP94" s="178"/>
      <c r="AQ94" s="65" t="s">
        <v>1</v>
      </c>
      <c r="AR94" s="61"/>
      <c r="AS94" s="66">
        <f>ROUND(SUM(AS95:AS96),2)</f>
        <v>0</v>
      </c>
      <c r="AT94" s="67">
        <f>ROUND(SUM(AV94:AW94),2)</f>
        <v>1.05</v>
      </c>
      <c r="AU94" s="68">
        <f>ROUND(SUM(AU95:AU96),5)</f>
        <v>0</v>
      </c>
      <c r="AV94" s="67">
        <f>ROUND(AZ94*L29,2)</f>
        <v>1.05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5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76" t="s">
        <v>76</v>
      </c>
      <c r="E95" s="176"/>
      <c r="F95" s="176"/>
      <c r="G95" s="176"/>
      <c r="H95" s="176"/>
      <c r="I95" s="75"/>
      <c r="J95" s="176" t="s">
        <v>77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'4186a - Stavební objekt'!J30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6" t="s">
        <v>78</v>
      </c>
      <c r="AR95" s="73"/>
      <c r="AS95" s="77">
        <v>0</v>
      </c>
      <c r="AT95" s="78">
        <f>ROUND(SUM(AV95:AW95),2)</f>
        <v>0</v>
      </c>
      <c r="AU95" s="79">
        <f>'4186a - Stavební objekt'!P121</f>
        <v>0</v>
      </c>
      <c r="AV95" s="78">
        <f>'4186a - Stavební objekt'!J33</f>
        <v>0</v>
      </c>
      <c r="AW95" s="78">
        <f>'4186a - Stavební objekt'!J34</f>
        <v>0</v>
      </c>
      <c r="AX95" s="78">
        <f>'4186a - Stavební objekt'!J35</f>
        <v>0</v>
      </c>
      <c r="AY95" s="78">
        <f>'4186a - Stavební objekt'!J36</f>
        <v>0</v>
      </c>
      <c r="AZ95" s="78">
        <f>'4186a - Stavební objekt'!F33</f>
        <v>0</v>
      </c>
      <c r="BA95" s="78">
        <f>'4186a - Stavební objekt'!F34</f>
        <v>0</v>
      </c>
      <c r="BB95" s="78">
        <f>'4186a - Stavební objekt'!F35</f>
        <v>0</v>
      </c>
      <c r="BC95" s="78">
        <f>'4186a - Stavební objekt'!F36</f>
        <v>0</v>
      </c>
      <c r="BD95" s="80">
        <f>'4186a - Stavební objekt'!F37</f>
        <v>0</v>
      </c>
      <c r="BT95" s="81" t="s">
        <v>79</v>
      </c>
      <c r="BV95" s="81" t="s">
        <v>73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6" customFormat="1" ht="16.5" customHeight="1">
      <c r="A96" s="72" t="s">
        <v>75</v>
      </c>
      <c r="B96" s="73"/>
      <c r="C96" s="74"/>
      <c r="D96" s="176" t="s">
        <v>82</v>
      </c>
      <c r="E96" s="176"/>
      <c r="F96" s="176"/>
      <c r="G96" s="176"/>
      <c r="H96" s="176"/>
      <c r="I96" s="75"/>
      <c r="J96" s="176" t="s">
        <v>83</v>
      </c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4">
        <f>'4186b - Vedlejší rozpočto...'!J30</f>
        <v>5</v>
      </c>
      <c r="AH96" s="175"/>
      <c r="AI96" s="175"/>
      <c r="AJ96" s="175"/>
      <c r="AK96" s="175"/>
      <c r="AL96" s="175"/>
      <c r="AM96" s="175"/>
      <c r="AN96" s="174">
        <f>SUM(AG96,AT96)</f>
        <v>6.05</v>
      </c>
      <c r="AO96" s="175"/>
      <c r="AP96" s="175"/>
      <c r="AQ96" s="76" t="s">
        <v>78</v>
      </c>
      <c r="AR96" s="73"/>
      <c r="AS96" s="82">
        <v>0</v>
      </c>
      <c r="AT96" s="83">
        <f>ROUND(SUM(AV96:AW96),2)</f>
        <v>1.05</v>
      </c>
      <c r="AU96" s="84">
        <f>'4186b - Vedlejší rozpočto...'!P117</f>
        <v>0</v>
      </c>
      <c r="AV96" s="83">
        <f>'4186b - Vedlejší rozpočto...'!J33</f>
        <v>1.05</v>
      </c>
      <c r="AW96" s="83">
        <f>'4186b - Vedlejší rozpočto...'!J34</f>
        <v>0</v>
      </c>
      <c r="AX96" s="83">
        <f>'4186b - Vedlejší rozpočto...'!J35</f>
        <v>0</v>
      </c>
      <c r="AY96" s="83">
        <f>'4186b - Vedlejší rozpočto...'!J36</f>
        <v>0</v>
      </c>
      <c r="AZ96" s="83">
        <f>'4186b - Vedlejší rozpočto...'!F33</f>
        <v>5</v>
      </c>
      <c r="BA96" s="83">
        <f>'4186b - Vedlejší rozpočto...'!F34</f>
        <v>0</v>
      </c>
      <c r="BB96" s="83">
        <f>'4186b - Vedlejší rozpočto...'!F35</f>
        <v>0</v>
      </c>
      <c r="BC96" s="83">
        <f>'4186b - Vedlejší rozpočto...'!F36</f>
        <v>0</v>
      </c>
      <c r="BD96" s="85">
        <f>'4186b - Vedlejší rozpočto...'!F37</f>
        <v>0</v>
      </c>
      <c r="BT96" s="81" t="s">
        <v>79</v>
      </c>
      <c r="BV96" s="81" t="s">
        <v>73</v>
      </c>
      <c r="BW96" s="81" t="s">
        <v>84</v>
      </c>
      <c r="BX96" s="81" t="s">
        <v>4</v>
      </c>
      <c r="CL96" s="81" t="s">
        <v>1</v>
      </c>
      <c r="CM96" s="81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4186a - Stavební objekt'!C2" display="/" xr:uid="{00000000-0004-0000-0000-000000000000}"/>
    <hyperlink ref="A96" location="'4186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0"/>
  <sheetViews>
    <sheetView showGridLines="0" tabSelected="1" topLeftCell="A118" workbookViewId="0">
      <selection activeCell="F131" sqref="F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2" t="str">
        <f>'Rekapitulace stavby'!K6</f>
        <v>VD Římov - oprava nátěrů segmentů přelivů</v>
      </c>
      <c r="F7" s="213"/>
      <c r="G7" s="213"/>
      <c r="H7" s="213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184" t="s">
        <v>87</v>
      </c>
      <c r="F9" s="211"/>
      <c r="G9" s="211"/>
      <c r="H9" s="21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14"/>
      <c r="F18" s="203"/>
      <c r="G18" s="203"/>
      <c r="H18" s="203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25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207" t="s">
        <v>1</v>
      </c>
      <c r="F27" s="207"/>
      <c r="G27" s="207"/>
      <c r="H27" s="20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ROUND((SUM(BE121:BE199)),  2)</f>
        <v>0</v>
      </c>
      <c r="I33" s="90">
        <v>0.21</v>
      </c>
      <c r="J33" s="89">
        <f>ROUND(((SUM(BE121:BE199))*I33),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ROUND((SUM(BF121:BF199)),  2)</f>
        <v>0</v>
      </c>
      <c r="I34" s="90">
        <v>0.15</v>
      </c>
      <c r="J34" s="89">
        <f>ROUND(((SUM(BF121:BF199))*I34),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ROUND((SUM(BG121:BG199)),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ROUND((SUM(BH121:BH199)),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ROUND((SUM(BI121:BI199)),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2" t="str">
        <f>E7</f>
        <v>VD Římov - oprava nátěrů segmentů přelivů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184" t="str">
        <f>E9</f>
        <v>4186a - Stavební objekt</v>
      </c>
      <c r="F87" s="211"/>
      <c r="G87" s="211"/>
      <c r="H87" s="21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27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J121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93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94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8" customFormat="1" ht="24.95" customHeight="1">
      <c r="B99" s="102"/>
      <c r="D99" s="103" t="s">
        <v>95</v>
      </c>
      <c r="E99" s="104"/>
      <c r="F99" s="104"/>
      <c r="G99" s="104"/>
      <c r="H99" s="104"/>
      <c r="I99" s="104"/>
      <c r="J99" s="105">
        <f>J126</f>
        <v>0</v>
      </c>
      <c r="L99" s="102"/>
    </row>
    <row r="100" spans="2:12" s="9" customFormat="1" ht="19.899999999999999" customHeight="1">
      <c r="B100" s="106"/>
      <c r="D100" s="107" t="s">
        <v>96</v>
      </c>
      <c r="E100" s="108"/>
      <c r="F100" s="108"/>
      <c r="G100" s="108"/>
      <c r="H100" s="108"/>
      <c r="I100" s="108"/>
      <c r="J100" s="109">
        <f>J127</f>
        <v>0</v>
      </c>
      <c r="L100" s="106"/>
    </row>
    <row r="101" spans="2:12" s="9" customFormat="1" ht="19.899999999999999" customHeight="1">
      <c r="B101" s="106"/>
      <c r="D101" s="107" t="s">
        <v>97</v>
      </c>
      <c r="E101" s="108"/>
      <c r="F101" s="108"/>
      <c r="G101" s="108"/>
      <c r="H101" s="108"/>
      <c r="I101" s="108"/>
      <c r="J101" s="109">
        <f>J165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98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12" t="str">
        <f>E7</f>
        <v>VD Římov - oprava nátěrů segmentů přelivů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86</v>
      </c>
      <c r="L112" s="30"/>
    </row>
    <row r="113" spans="2:65" s="1" customFormat="1" ht="16.5" customHeight="1">
      <c r="B113" s="30"/>
      <c r="E113" s="184" t="str">
        <f>E9</f>
        <v>4186a - Stavební objekt</v>
      </c>
      <c r="F113" s="211"/>
      <c r="G113" s="211"/>
      <c r="H113" s="211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 t="str">
        <f>IF(J12="","",J12)</f>
        <v/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23</v>
      </c>
      <c r="F117" s="23" t="str">
        <f>E15</f>
        <v xml:space="preserve"> </v>
      </c>
      <c r="I117" s="25" t="s">
        <v>27</v>
      </c>
      <c r="J117" s="28" t="str">
        <f>E21</f>
        <v xml:space="preserve"> </v>
      </c>
      <c r="L117" s="30"/>
    </row>
    <row r="118" spans="2:65" s="1" customFormat="1" ht="15.2" customHeight="1">
      <c r="B118" s="30"/>
      <c r="C118" s="25" t="s">
        <v>26</v>
      </c>
      <c r="F118" s="23" t="str">
        <f>IF(E18="","",E18)</f>
        <v/>
      </c>
      <c r="I118" s="25" t="s">
        <v>29</v>
      </c>
      <c r="J118" s="28"/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99</v>
      </c>
      <c r="D120" s="112" t="s">
        <v>56</v>
      </c>
      <c r="E120" s="112" t="s">
        <v>52</v>
      </c>
      <c r="F120" s="112" t="s">
        <v>53</v>
      </c>
      <c r="G120" s="112" t="s">
        <v>100</v>
      </c>
      <c r="H120" s="112" t="s">
        <v>101</v>
      </c>
      <c r="I120" s="112" t="s">
        <v>102</v>
      </c>
      <c r="J120" s="113" t="s">
        <v>90</v>
      </c>
      <c r="K120" s="114" t="s">
        <v>103</v>
      </c>
      <c r="L120" s="110"/>
      <c r="M120" s="57" t="s">
        <v>1</v>
      </c>
      <c r="N120" s="58" t="s">
        <v>35</v>
      </c>
      <c r="O120" s="58" t="s">
        <v>104</v>
      </c>
      <c r="P120" s="58" t="s">
        <v>105</v>
      </c>
      <c r="Q120" s="58" t="s">
        <v>106</v>
      </c>
      <c r="R120" s="58" t="s">
        <v>107</v>
      </c>
      <c r="S120" s="58" t="s">
        <v>108</v>
      </c>
      <c r="T120" s="59" t="s">
        <v>109</v>
      </c>
    </row>
    <row r="121" spans="2:65" s="1" customFormat="1" ht="22.9" customHeight="1">
      <c r="B121" s="30"/>
      <c r="C121" s="62" t="s">
        <v>110</v>
      </c>
      <c r="J121" s="115">
        <f>BK121</f>
        <v>0</v>
      </c>
      <c r="L121" s="30"/>
      <c r="M121" s="60"/>
      <c r="N121" s="51"/>
      <c r="O121" s="51"/>
      <c r="P121" s="116">
        <f>P122+P126</f>
        <v>0</v>
      </c>
      <c r="Q121" s="51"/>
      <c r="R121" s="116">
        <f>R122+R126</f>
        <v>19.511586000000001</v>
      </c>
      <c r="S121" s="51"/>
      <c r="T121" s="117">
        <f>T122+T126</f>
        <v>19.778099999999998</v>
      </c>
      <c r="AT121" s="15" t="s">
        <v>70</v>
      </c>
      <c r="AU121" s="15" t="s">
        <v>92</v>
      </c>
      <c r="BK121" s="118">
        <f>BK122+BK126</f>
        <v>0</v>
      </c>
    </row>
    <row r="122" spans="2:65" s="11" customFormat="1" ht="25.9" customHeight="1">
      <c r="B122" s="119"/>
      <c r="D122" s="120" t="s">
        <v>70</v>
      </c>
      <c r="E122" s="121" t="s">
        <v>111</v>
      </c>
      <c r="F122" s="121" t="s">
        <v>111</v>
      </c>
      <c r="I122" s="122"/>
      <c r="J122" s="123">
        <f>BK122</f>
        <v>0</v>
      </c>
      <c r="L122" s="119"/>
      <c r="M122" s="124"/>
      <c r="P122" s="125">
        <f>P123</f>
        <v>0</v>
      </c>
      <c r="R122" s="125">
        <f>R123</f>
        <v>0</v>
      </c>
      <c r="T122" s="126">
        <f>T123</f>
        <v>0</v>
      </c>
      <c r="AR122" s="120" t="s">
        <v>79</v>
      </c>
      <c r="AT122" s="127" t="s">
        <v>70</v>
      </c>
      <c r="AU122" s="127" t="s">
        <v>71</v>
      </c>
      <c r="AY122" s="120" t="s">
        <v>112</v>
      </c>
      <c r="BK122" s="128">
        <f>BK123</f>
        <v>0</v>
      </c>
    </row>
    <row r="123" spans="2:65" s="11" customFormat="1" ht="22.9" customHeight="1">
      <c r="B123" s="119"/>
      <c r="D123" s="120" t="s">
        <v>70</v>
      </c>
      <c r="E123" s="129" t="s">
        <v>113</v>
      </c>
      <c r="F123" s="129" t="s">
        <v>114</v>
      </c>
      <c r="I123" s="122"/>
      <c r="J123" s="130">
        <f>BK123</f>
        <v>0</v>
      </c>
      <c r="L123" s="119"/>
      <c r="M123" s="124"/>
      <c r="P123" s="125">
        <f>SUM(P124:P125)</f>
        <v>0</v>
      </c>
      <c r="R123" s="125">
        <f>SUM(R124:R125)</f>
        <v>0</v>
      </c>
      <c r="T123" s="126">
        <f>SUM(T124:T125)</f>
        <v>0</v>
      </c>
      <c r="AR123" s="120" t="s">
        <v>79</v>
      </c>
      <c r="AT123" s="127" t="s">
        <v>70</v>
      </c>
      <c r="AU123" s="127" t="s">
        <v>79</v>
      </c>
      <c r="AY123" s="120" t="s">
        <v>112</v>
      </c>
      <c r="BK123" s="128">
        <f>SUM(BK124:BK125)</f>
        <v>0</v>
      </c>
    </row>
    <row r="124" spans="2:65" s="1" customFormat="1" ht="16.5" customHeight="1">
      <c r="B124" s="131"/>
      <c r="C124" s="132" t="s">
        <v>79</v>
      </c>
      <c r="D124" s="132" t="s">
        <v>115</v>
      </c>
      <c r="E124" s="133" t="s">
        <v>116</v>
      </c>
      <c r="F124" s="134" t="s">
        <v>117</v>
      </c>
      <c r="G124" s="135" t="s">
        <v>118</v>
      </c>
      <c r="H124" s="136">
        <v>1</v>
      </c>
      <c r="I124" s="137"/>
      <c r="J124" s="138">
        <f>ROUND(I124*H124,2)</f>
        <v>0</v>
      </c>
      <c r="K124" s="139"/>
      <c r="L124" s="30"/>
      <c r="M124" s="140" t="s">
        <v>1</v>
      </c>
      <c r="N124" s="141" t="s">
        <v>36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119</v>
      </c>
      <c r="AT124" s="144" t="s">
        <v>115</v>
      </c>
      <c r="AU124" s="144" t="s">
        <v>81</v>
      </c>
      <c r="AY124" s="15" t="s">
        <v>112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5" t="s">
        <v>79</v>
      </c>
      <c r="BK124" s="145">
        <f>ROUND(I124*H124,2)</f>
        <v>0</v>
      </c>
      <c r="BL124" s="15" t="s">
        <v>119</v>
      </c>
      <c r="BM124" s="144" t="s">
        <v>120</v>
      </c>
    </row>
    <row r="125" spans="2:65" s="1" customFormat="1" ht="39">
      <c r="B125" s="30"/>
      <c r="D125" s="146" t="s">
        <v>121</v>
      </c>
      <c r="F125" s="147" t="s">
        <v>122</v>
      </c>
      <c r="I125" s="148"/>
      <c r="L125" s="30"/>
      <c r="M125" s="149"/>
      <c r="T125" s="54"/>
      <c r="AT125" s="15" t="s">
        <v>121</v>
      </c>
      <c r="AU125" s="15" t="s">
        <v>81</v>
      </c>
    </row>
    <row r="126" spans="2:65" s="11" customFormat="1" ht="25.9" customHeight="1">
      <c r="B126" s="119"/>
      <c r="D126" s="120" t="s">
        <v>70</v>
      </c>
      <c r="E126" s="121" t="s">
        <v>123</v>
      </c>
      <c r="F126" s="121" t="s">
        <v>124</v>
      </c>
      <c r="I126" s="122"/>
      <c r="J126" s="123">
        <f>BK126</f>
        <v>0</v>
      </c>
      <c r="L126" s="119"/>
      <c r="M126" s="124"/>
      <c r="P126" s="125">
        <f>P127+P165</f>
        <v>0</v>
      </c>
      <c r="R126" s="125">
        <f>R127+R165</f>
        <v>19.511586000000001</v>
      </c>
      <c r="T126" s="126">
        <f>T127+T165</f>
        <v>19.778099999999998</v>
      </c>
      <c r="AR126" s="120" t="s">
        <v>81</v>
      </c>
      <c r="AT126" s="127" t="s">
        <v>70</v>
      </c>
      <c r="AU126" s="127" t="s">
        <v>71</v>
      </c>
      <c r="AY126" s="120" t="s">
        <v>112</v>
      </c>
      <c r="BK126" s="128">
        <f>BK127+BK165</f>
        <v>0</v>
      </c>
    </row>
    <row r="127" spans="2:65" s="11" customFormat="1" ht="22.9" customHeight="1">
      <c r="B127" s="119"/>
      <c r="D127" s="120" t="s">
        <v>70</v>
      </c>
      <c r="E127" s="129" t="s">
        <v>125</v>
      </c>
      <c r="F127" s="129" t="s">
        <v>126</v>
      </c>
      <c r="I127" s="122"/>
      <c r="J127" s="130">
        <f>BK127</f>
        <v>0</v>
      </c>
      <c r="L127" s="119"/>
      <c r="M127" s="124"/>
      <c r="P127" s="125">
        <f>SUM(P128:P164)</f>
        <v>0</v>
      </c>
      <c r="R127" s="125">
        <f>SUM(R128:R164)</f>
        <v>0</v>
      </c>
      <c r="T127" s="126">
        <f>SUM(T128:T164)</f>
        <v>0.76889999999999992</v>
      </c>
      <c r="AR127" s="120" t="s">
        <v>81</v>
      </c>
      <c r="AT127" s="127" t="s">
        <v>70</v>
      </c>
      <c r="AU127" s="127" t="s">
        <v>79</v>
      </c>
      <c r="AY127" s="120" t="s">
        <v>112</v>
      </c>
      <c r="BK127" s="128">
        <f>SUM(BK128:BK164)</f>
        <v>0</v>
      </c>
    </row>
    <row r="128" spans="2:65" s="1" customFormat="1" ht="16.5" customHeight="1">
      <c r="B128" s="131"/>
      <c r="C128" s="132" t="s">
        <v>81</v>
      </c>
      <c r="D128" s="132" t="s">
        <v>115</v>
      </c>
      <c r="E128" s="133" t="s">
        <v>127</v>
      </c>
      <c r="F128" s="134" t="s">
        <v>128</v>
      </c>
      <c r="G128" s="135" t="s">
        <v>129</v>
      </c>
      <c r="H128" s="136">
        <v>21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36</v>
      </c>
      <c r="P128" s="142">
        <f>O128*H128</f>
        <v>0</v>
      </c>
      <c r="Q128" s="142">
        <v>0</v>
      </c>
      <c r="R128" s="142">
        <f>Q128*H128</f>
        <v>0</v>
      </c>
      <c r="S128" s="142">
        <v>8.8000000000000005E-3</v>
      </c>
      <c r="T128" s="143">
        <f>S128*H128</f>
        <v>0.18480000000000002</v>
      </c>
      <c r="AR128" s="144" t="s">
        <v>130</v>
      </c>
      <c r="AT128" s="144" t="s">
        <v>115</v>
      </c>
      <c r="AU128" s="144" t="s">
        <v>81</v>
      </c>
      <c r="AY128" s="15" t="s">
        <v>112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130</v>
      </c>
      <c r="BM128" s="144" t="s">
        <v>131</v>
      </c>
    </row>
    <row r="129" spans="2:65" s="1" customFormat="1" ht="29.25">
      <c r="B129" s="30"/>
      <c r="D129" s="146" t="s">
        <v>121</v>
      </c>
      <c r="F129" s="147" t="s">
        <v>132</v>
      </c>
      <c r="I129" s="148"/>
      <c r="L129" s="30"/>
      <c r="M129" s="149"/>
      <c r="T129" s="54"/>
      <c r="AT129" s="15" t="s">
        <v>121</v>
      </c>
      <c r="AU129" s="15" t="s">
        <v>81</v>
      </c>
    </row>
    <row r="130" spans="2:65" s="12" customFormat="1">
      <c r="B130" s="150"/>
      <c r="D130" s="146" t="s">
        <v>133</v>
      </c>
      <c r="E130" s="151" t="s">
        <v>1</v>
      </c>
      <c r="F130" s="152" t="s">
        <v>134</v>
      </c>
      <c r="H130" s="153">
        <v>7</v>
      </c>
      <c r="I130" s="154"/>
      <c r="L130" s="150"/>
      <c r="M130" s="155"/>
      <c r="T130" s="156"/>
      <c r="AT130" s="151" t="s">
        <v>133</v>
      </c>
      <c r="AU130" s="151" t="s">
        <v>81</v>
      </c>
      <c r="AV130" s="12" t="s">
        <v>81</v>
      </c>
      <c r="AW130" s="12" t="s">
        <v>28</v>
      </c>
      <c r="AX130" s="12" t="s">
        <v>71</v>
      </c>
      <c r="AY130" s="151" t="s">
        <v>112</v>
      </c>
    </row>
    <row r="131" spans="2:65" s="12" customFormat="1">
      <c r="B131" s="150"/>
      <c r="D131" s="146" t="s">
        <v>133</v>
      </c>
      <c r="E131" s="151" t="s">
        <v>1</v>
      </c>
      <c r="F131" s="152" t="s">
        <v>135</v>
      </c>
      <c r="H131" s="153">
        <v>7</v>
      </c>
      <c r="I131" s="154"/>
      <c r="L131" s="150"/>
      <c r="M131" s="155"/>
      <c r="T131" s="156"/>
      <c r="AT131" s="151" t="s">
        <v>133</v>
      </c>
      <c r="AU131" s="151" t="s">
        <v>81</v>
      </c>
      <c r="AV131" s="12" t="s">
        <v>81</v>
      </c>
      <c r="AW131" s="12" t="s">
        <v>28</v>
      </c>
      <c r="AX131" s="12" t="s">
        <v>71</v>
      </c>
      <c r="AY131" s="151" t="s">
        <v>112</v>
      </c>
    </row>
    <row r="132" spans="2:65" s="12" customFormat="1">
      <c r="B132" s="150"/>
      <c r="D132" s="146" t="s">
        <v>133</v>
      </c>
      <c r="E132" s="151" t="s">
        <v>1</v>
      </c>
      <c r="F132" s="152" t="s">
        <v>136</v>
      </c>
      <c r="H132" s="153">
        <v>7</v>
      </c>
      <c r="I132" s="154"/>
      <c r="L132" s="150"/>
      <c r="M132" s="155"/>
      <c r="T132" s="156"/>
      <c r="AT132" s="151" t="s">
        <v>133</v>
      </c>
      <c r="AU132" s="151" t="s">
        <v>81</v>
      </c>
      <c r="AV132" s="12" t="s">
        <v>81</v>
      </c>
      <c r="AW132" s="12" t="s">
        <v>28</v>
      </c>
      <c r="AX132" s="12" t="s">
        <v>71</v>
      </c>
      <c r="AY132" s="151" t="s">
        <v>112</v>
      </c>
    </row>
    <row r="133" spans="2:65" s="13" customFormat="1">
      <c r="B133" s="157"/>
      <c r="D133" s="146" t="s">
        <v>133</v>
      </c>
      <c r="E133" s="158" t="s">
        <v>1</v>
      </c>
      <c r="F133" s="159" t="s">
        <v>137</v>
      </c>
      <c r="H133" s="160">
        <v>21</v>
      </c>
      <c r="I133" s="161"/>
      <c r="L133" s="157"/>
      <c r="M133" s="162"/>
      <c r="T133" s="163"/>
      <c r="AT133" s="158" t="s">
        <v>133</v>
      </c>
      <c r="AU133" s="158" t="s">
        <v>81</v>
      </c>
      <c r="AV133" s="13" t="s">
        <v>119</v>
      </c>
      <c r="AW133" s="13" t="s">
        <v>28</v>
      </c>
      <c r="AX133" s="13" t="s">
        <v>79</v>
      </c>
      <c r="AY133" s="158" t="s">
        <v>112</v>
      </c>
    </row>
    <row r="134" spans="2:65" s="1" customFormat="1" ht="16.5" customHeight="1">
      <c r="B134" s="131"/>
      <c r="C134" s="132" t="s">
        <v>138</v>
      </c>
      <c r="D134" s="132" t="s">
        <v>115</v>
      </c>
      <c r="E134" s="133" t="s">
        <v>139</v>
      </c>
      <c r="F134" s="134" t="s">
        <v>140</v>
      </c>
      <c r="G134" s="135" t="s">
        <v>129</v>
      </c>
      <c r="H134" s="136">
        <v>35.4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36</v>
      </c>
      <c r="P134" s="142">
        <f>O134*H134</f>
        <v>0</v>
      </c>
      <c r="Q134" s="142">
        <v>0</v>
      </c>
      <c r="R134" s="142">
        <f>Q134*H134</f>
        <v>0</v>
      </c>
      <c r="S134" s="142">
        <v>1.6500000000000001E-2</v>
      </c>
      <c r="T134" s="143">
        <f>S134*H134</f>
        <v>0.58409999999999995</v>
      </c>
      <c r="AR134" s="144" t="s">
        <v>130</v>
      </c>
      <c r="AT134" s="144" t="s">
        <v>115</v>
      </c>
      <c r="AU134" s="144" t="s">
        <v>81</v>
      </c>
      <c r="AY134" s="15" t="s">
        <v>112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79</v>
      </c>
      <c r="BK134" s="145">
        <f>ROUND(I134*H134,2)</f>
        <v>0</v>
      </c>
      <c r="BL134" s="15" t="s">
        <v>130</v>
      </c>
      <c r="BM134" s="144" t="s">
        <v>141</v>
      </c>
    </row>
    <row r="135" spans="2:65" s="1" customFormat="1" ht="29.25">
      <c r="B135" s="30"/>
      <c r="D135" s="146" t="s">
        <v>121</v>
      </c>
      <c r="F135" s="147" t="s">
        <v>142</v>
      </c>
      <c r="I135" s="148"/>
      <c r="L135" s="30"/>
      <c r="M135" s="149"/>
      <c r="T135" s="54"/>
      <c r="AT135" s="15" t="s">
        <v>121</v>
      </c>
      <c r="AU135" s="15" t="s">
        <v>81</v>
      </c>
    </row>
    <row r="136" spans="2:65" s="12" customFormat="1">
      <c r="B136" s="150"/>
      <c r="D136" s="146" t="s">
        <v>133</v>
      </c>
      <c r="E136" s="151" t="s">
        <v>1</v>
      </c>
      <c r="F136" s="152" t="s">
        <v>143</v>
      </c>
      <c r="H136" s="153">
        <v>11.8</v>
      </c>
      <c r="I136" s="154"/>
      <c r="L136" s="150"/>
      <c r="M136" s="155"/>
      <c r="T136" s="156"/>
      <c r="AT136" s="151" t="s">
        <v>133</v>
      </c>
      <c r="AU136" s="151" t="s">
        <v>81</v>
      </c>
      <c r="AV136" s="12" t="s">
        <v>81</v>
      </c>
      <c r="AW136" s="12" t="s">
        <v>28</v>
      </c>
      <c r="AX136" s="12" t="s">
        <v>71</v>
      </c>
      <c r="AY136" s="151" t="s">
        <v>112</v>
      </c>
    </row>
    <row r="137" spans="2:65" s="12" customFormat="1">
      <c r="B137" s="150"/>
      <c r="D137" s="146" t="s">
        <v>133</v>
      </c>
      <c r="E137" s="151" t="s">
        <v>1</v>
      </c>
      <c r="F137" s="152" t="s">
        <v>144</v>
      </c>
      <c r="H137" s="153">
        <v>11.8</v>
      </c>
      <c r="I137" s="154"/>
      <c r="L137" s="150"/>
      <c r="M137" s="155"/>
      <c r="T137" s="156"/>
      <c r="AT137" s="151" t="s">
        <v>133</v>
      </c>
      <c r="AU137" s="151" t="s">
        <v>81</v>
      </c>
      <c r="AV137" s="12" t="s">
        <v>81</v>
      </c>
      <c r="AW137" s="12" t="s">
        <v>28</v>
      </c>
      <c r="AX137" s="12" t="s">
        <v>71</v>
      </c>
      <c r="AY137" s="151" t="s">
        <v>112</v>
      </c>
    </row>
    <row r="138" spans="2:65" s="12" customFormat="1">
      <c r="B138" s="150"/>
      <c r="D138" s="146" t="s">
        <v>133</v>
      </c>
      <c r="E138" s="151" t="s">
        <v>1</v>
      </c>
      <c r="F138" s="152" t="s">
        <v>145</v>
      </c>
      <c r="H138" s="153">
        <v>11.8</v>
      </c>
      <c r="I138" s="154"/>
      <c r="L138" s="150"/>
      <c r="M138" s="155"/>
      <c r="T138" s="156"/>
      <c r="AT138" s="151" t="s">
        <v>133</v>
      </c>
      <c r="AU138" s="151" t="s">
        <v>81</v>
      </c>
      <c r="AV138" s="12" t="s">
        <v>81</v>
      </c>
      <c r="AW138" s="12" t="s">
        <v>28</v>
      </c>
      <c r="AX138" s="12" t="s">
        <v>71</v>
      </c>
      <c r="AY138" s="151" t="s">
        <v>112</v>
      </c>
    </row>
    <row r="139" spans="2:65" s="13" customFormat="1">
      <c r="B139" s="157"/>
      <c r="D139" s="146" t="s">
        <v>133</v>
      </c>
      <c r="E139" s="158" t="s">
        <v>1</v>
      </c>
      <c r="F139" s="159" t="s">
        <v>137</v>
      </c>
      <c r="H139" s="160">
        <v>35.400000000000006</v>
      </c>
      <c r="I139" s="161"/>
      <c r="L139" s="157"/>
      <c r="M139" s="162"/>
      <c r="T139" s="163"/>
      <c r="AT139" s="158" t="s">
        <v>133</v>
      </c>
      <c r="AU139" s="158" t="s">
        <v>81</v>
      </c>
      <c r="AV139" s="13" t="s">
        <v>119</v>
      </c>
      <c r="AW139" s="13" t="s">
        <v>28</v>
      </c>
      <c r="AX139" s="13" t="s">
        <v>79</v>
      </c>
      <c r="AY139" s="158" t="s">
        <v>112</v>
      </c>
    </row>
    <row r="140" spans="2:65" s="1" customFormat="1" ht="16.5" customHeight="1">
      <c r="B140" s="131"/>
      <c r="C140" s="132" t="s">
        <v>119</v>
      </c>
      <c r="D140" s="132" t="s">
        <v>115</v>
      </c>
      <c r="E140" s="133" t="s">
        <v>146</v>
      </c>
      <c r="F140" s="134" t="s">
        <v>147</v>
      </c>
      <c r="G140" s="135" t="s">
        <v>148</v>
      </c>
      <c r="H140" s="136">
        <v>12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36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130</v>
      </c>
      <c r="AT140" s="144" t="s">
        <v>115</v>
      </c>
      <c r="AU140" s="144" t="s">
        <v>81</v>
      </c>
      <c r="AY140" s="15" t="s">
        <v>112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79</v>
      </c>
      <c r="BK140" s="145">
        <f>ROUND(I140*H140,2)</f>
        <v>0</v>
      </c>
      <c r="BL140" s="15" t="s">
        <v>130</v>
      </c>
      <c r="BM140" s="144" t="s">
        <v>149</v>
      </c>
    </row>
    <row r="141" spans="2:65" s="12" customFormat="1">
      <c r="B141" s="150"/>
      <c r="D141" s="146" t="s">
        <v>133</v>
      </c>
      <c r="E141" s="151" t="s">
        <v>1</v>
      </c>
      <c r="F141" s="152" t="s">
        <v>150</v>
      </c>
      <c r="H141" s="153">
        <v>4</v>
      </c>
      <c r="I141" s="154"/>
      <c r="L141" s="150"/>
      <c r="M141" s="155"/>
      <c r="T141" s="156"/>
      <c r="AT141" s="151" t="s">
        <v>133</v>
      </c>
      <c r="AU141" s="151" t="s">
        <v>81</v>
      </c>
      <c r="AV141" s="12" t="s">
        <v>81</v>
      </c>
      <c r="AW141" s="12" t="s">
        <v>28</v>
      </c>
      <c r="AX141" s="12" t="s">
        <v>71</v>
      </c>
      <c r="AY141" s="151" t="s">
        <v>112</v>
      </c>
    </row>
    <row r="142" spans="2:65" s="12" customFormat="1">
      <c r="B142" s="150"/>
      <c r="D142" s="146" t="s">
        <v>133</v>
      </c>
      <c r="E142" s="151" t="s">
        <v>1</v>
      </c>
      <c r="F142" s="152" t="s">
        <v>151</v>
      </c>
      <c r="H142" s="153">
        <v>4</v>
      </c>
      <c r="I142" s="154"/>
      <c r="L142" s="150"/>
      <c r="M142" s="155"/>
      <c r="T142" s="156"/>
      <c r="AT142" s="151" t="s">
        <v>133</v>
      </c>
      <c r="AU142" s="151" t="s">
        <v>81</v>
      </c>
      <c r="AV142" s="12" t="s">
        <v>81</v>
      </c>
      <c r="AW142" s="12" t="s">
        <v>28</v>
      </c>
      <c r="AX142" s="12" t="s">
        <v>71</v>
      </c>
      <c r="AY142" s="151" t="s">
        <v>112</v>
      </c>
    </row>
    <row r="143" spans="2:65" s="12" customFormat="1">
      <c r="B143" s="150"/>
      <c r="D143" s="146" t="s">
        <v>133</v>
      </c>
      <c r="E143" s="151" t="s">
        <v>1</v>
      </c>
      <c r="F143" s="152" t="s">
        <v>152</v>
      </c>
      <c r="H143" s="153">
        <v>4</v>
      </c>
      <c r="I143" s="154"/>
      <c r="L143" s="150"/>
      <c r="M143" s="155"/>
      <c r="T143" s="156"/>
      <c r="AT143" s="151" t="s">
        <v>133</v>
      </c>
      <c r="AU143" s="151" t="s">
        <v>81</v>
      </c>
      <c r="AV143" s="12" t="s">
        <v>81</v>
      </c>
      <c r="AW143" s="12" t="s">
        <v>28</v>
      </c>
      <c r="AX143" s="12" t="s">
        <v>71</v>
      </c>
      <c r="AY143" s="151" t="s">
        <v>112</v>
      </c>
    </row>
    <row r="144" spans="2:65" s="13" customFormat="1">
      <c r="B144" s="157"/>
      <c r="D144" s="146" t="s">
        <v>133</v>
      </c>
      <c r="E144" s="158" t="s">
        <v>1</v>
      </c>
      <c r="F144" s="159" t="s">
        <v>137</v>
      </c>
      <c r="H144" s="160">
        <v>12</v>
      </c>
      <c r="I144" s="161"/>
      <c r="L144" s="157"/>
      <c r="M144" s="162"/>
      <c r="T144" s="163"/>
      <c r="AT144" s="158" t="s">
        <v>133</v>
      </c>
      <c r="AU144" s="158" t="s">
        <v>81</v>
      </c>
      <c r="AV144" s="13" t="s">
        <v>119</v>
      </c>
      <c r="AW144" s="13" t="s">
        <v>28</v>
      </c>
      <c r="AX144" s="13" t="s">
        <v>79</v>
      </c>
      <c r="AY144" s="158" t="s">
        <v>112</v>
      </c>
    </row>
    <row r="145" spans="2:65" s="1" customFormat="1" ht="24.2" customHeight="1">
      <c r="B145" s="131"/>
      <c r="C145" s="132" t="s">
        <v>153</v>
      </c>
      <c r="D145" s="132" t="s">
        <v>115</v>
      </c>
      <c r="E145" s="133" t="s">
        <v>154</v>
      </c>
      <c r="F145" s="134" t="s">
        <v>155</v>
      </c>
      <c r="G145" s="135" t="s">
        <v>148</v>
      </c>
      <c r="H145" s="136">
        <v>330</v>
      </c>
      <c r="I145" s="137"/>
      <c r="J145" s="138">
        <f>ROUND(I145*H145,2)</f>
        <v>0</v>
      </c>
      <c r="K145" s="139"/>
      <c r="L145" s="30"/>
      <c r="M145" s="140" t="s">
        <v>1</v>
      </c>
      <c r="N145" s="141" t="s">
        <v>36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130</v>
      </c>
      <c r="AT145" s="144" t="s">
        <v>115</v>
      </c>
      <c r="AU145" s="144" t="s">
        <v>81</v>
      </c>
      <c r="AY145" s="15" t="s">
        <v>112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5" t="s">
        <v>79</v>
      </c>
      <c r="BK145" s="145">
        <f>ROUND(I145*H145,2)</f>
        <v>0</v>
      </c>
      <c r="BL145" s="15" t="s">
        <v>130</v>
      </c>
      <c r="BM145" s="144" t="s">
        <v>156</v>
      </c>
    </row>
    <row r="146" spans="2:65" s="12" customFormat="1">
      <c r="B146" s="150"/>
      <c r="D146" s="146" t="s">
        <v>133</v>
      </c>
      <c r="E146" s="151" t="s">
        <v>1</v>
      </c>
      <c r="F146" s="152" t="s">
        <v>157</v>
      </c>
      <c r="H146" s="153">
        <v>110</v>
      </c>
      <c r="I146" s="154"/>
      <c r="L146" s="150"/>
      <c r="M146" s="155"/>
      <c r="T146" s="156"/>
      <c r="AT146" s="151" t="s">
        <v>133</v>
      </c>
      <c r="AU146" s="151" t="s">
        <v>81</v>
      </c>
      <c r="AV146" s="12" t="s">
        <v>81</v>
      </c>
      <c r="AW146" s="12" t="s">
        <v>28</v>
      </c>
      <c r="AX146" s="12" t="s">
        <v>71</v>
      </c>
      <c r="AY146" s="151" t="s">
        <v>112</v>
      </c>
    </row>
    <row r="147" spans="2:65" s="12" customFormat="1">
      <c r="B147" s="150"/>
      <c r="D147" s="146" t="s">
        <v>133</v>
      </c>
      <c r="E147" s="151" t="s">
        <v>1</v>
      </c>
      <c r="F147" s="152" t="s">
        <v>158</v>
      </c>
      <c r="H147" s="153">
        <v>110</v>
      </c>
      <c r="I147" s="154"/>
      <c r="L147" s="150"/>
      <c r="M147" s="155"/>
      <c r="T147" s="156"/>
      <c r="AT147" s="151" t="s">
        <v>133</v>
      </c>
      <c r="AU147" s="151" t="s">
        <v>81</v>
      </c>
      <c r="AV147" s="12" t="s">
        <v>81</v>
      </c>
      <c r="AW147" s="12" t="s">
        <v>28</v>
      </c>
      <c r="AX147" s="12" t="s">
        <v>71</v>
      </c>
      <c r="AY147" s="151" t="s">
        <v>112</v>
      </c>
    </row>
    <row r="148" spans="2:65" s="12" customFormat="1">
      <c r="B148" s="150"/>
      <c r="D148" s="146" t="s">
        <v>133</v>
      </c>
      <c r="E148" s="151" t="s">
        <v>1</v>
      </c>
      <c r="F148" s="152" t="s">
        <v>159</v>
      </c>
      <c r="H148" s="153">
        <v>110</v>
      </c>
      <c r="I148" s="154"/>
      <c r="L148" s="150"/>
      <c r="M148" s="155"/>
      <c r="T148" s="156"/>
      <c r="AT148" s="151" t="s">
        <v>133</v>
      </c>
      <c r="AU148" s="151" t="s">
        <v>81</v>
      </c>
      <c r="AV148" s="12" t="s">
        <v>81</v>
      </c>
      <c r="AW148" s="12" t="s">
        <v>28</v>
      </c>
      <c r="AX148" s="12" t="s">
        <v>71</v>
      </c>
      <c r="AY148" s="151" t="s">
        <v>112</v>
      </c>
    </row>
    <row r="149" spans="2:65" s="13" customFormat="1">
      <c r="B149" s="157"/>
      <c r="D149" s="146" t="s">
        <v>133</v>
      </c>
      <c r="E149" s="158" t="s">
        <v>1</v>
      </c>
      <c r="F149" s="159" t="s">
        <v>137</v>
      </c>
      <c r="H149" s="160">
        <v>330</v>
      </c>
      <c r="I149" s="161"/>
      <c r="L149" s="157"/>
      <c r="M149" s="162"/>
      <c r="T149" s="163"/>
      <c r="AT149" s="158" t="s">
        <v>133</v>
      </c>
      <c r="AU149" s="158" t="s">
        <v>81</v>
      </c>
      <c r="AV149" s="13" t="s">
        <v>119</v>
      </c>
      <c r="AW149" s="13" t="s">
        <v>28</v>
      </c>
      <c r="AX149" s="13" t="s">
        <v>79</v>
      </c>
      <c r="AY149" s="158" t="s">
        <v>112</v>
      </c>
    </row>
    <row r="150" spans="2:65" s="1" customFormat="1" ht="24.2" customHeight="1">
      <c r="B150" s="131"/>
      <c r="C150" s="132" t="s">
        <v>160</v>
      </c>
      <c r="D150" s="132" t="s">
        <v>115</v>
      </c>
      <c r="E150" s="133" t="s">
        <v>161</v>
      </c>
      <c r="F150" s="134" t="s">
        <v>162</v>
      </c>
      <c r="G150" s="135" t="s">
        <v>148</v>
      </c>
      <c r="H150" s="136">
        <v>168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36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130</v>
      </c>
      <c r="AT150" s="144" t="s">
        <v>115</v>
      </c>
      <c r="AU150" s="144" t="s">
        <v>81</v>
      </c>
      <c r="AY150" s="15" t="s">
        <v>112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79</v>
      </c>
      <c r="BK150" s="145">
        <f>ROUND(I150*H150,2)</f>
        <v>0</v>
      </c>
      <c r="BL150" s="15" t="s">
        <v>130</v>
      </c>
      <c r="BM150" s="144" t="s">
        <v>163</v>
      </c>
    </row>
    <row r="151" spans="2:65" s="12" customFormat="1">
      <c r="B151" s="150"/>
      <c r="D151" s="146" t="s">
        <v>133</v>
      </c>
      <c r="E151" s="151" t="s">
        <v>1</v>
      </c>
      <c r="F151" s="152" t="s">
        <v>164</v>
      </c>
      <c r="H151" s="153">
        <v>56</v>
      </c>
      <c r="I151" s="154"/>
      <c r="L151" s="150"/>
      <c r="M151" s="155"/>
      <c r="T151" s="156"/>
      <c r="AT151" s="151" t="s">
        <v>133</v>
      </c>
      <c r="AU151" s="151" t="s">
        <v>81</v>
      </c>
      <c r="AV151" s="12" t="s">
        <v>81</v>
      </c>
      <c r="AW151" s="12" t="s">
        <v>28</v>
      </c>
      <c r="AX151" s="12" t="s">
        <v>71</v>
      </c>
      <c r="AY151" s="151" t="s">
        <v>112</v>
      </c>
    </row>
    <row r="152" spans="2:65" s="12" customFormat="1">
      <c r="B152" s="150"/>
      <c r="D152" s="146" t="s">
        <v>133</v>
      </c>
      <c r="E152" s="151" t="s">
        <v>1</v>
      </c>
      <c r="F152" s="152" t="s">
        <v>165</v>
      </c>
      <c r="H152" s="153">
        <v>56</v>
      </c>
      <c r="I152" s="154"/>
      <c r="L152" s="150"/>
      <c r="M152" s="155"/>
      <c r="T152" s="156"/>
      <c r="AT152" s="151" t="s">
        <v>133</v>
      </c>
      <c r="AU152" s="151" t="s">
        <v>81</v>
      </c>
      <c r="AV152" s="12" t="s">
        <v>81</v>
      </c>
      <c r="AW152" s="12" t="s">
        <v>28</v>
      </c>
      <c r="AX152" s="12" t="s">
        <v>71</v>
      </c>
      <c r="AY152" s="151" t="s">
        <v>112</v>
      </c>
    </row>
    <row r="153" spans="2:65" s="12" customFormat="1">
      <c r="B153" s="150"/>
      <c r="D153" s="146" t="s">
        <v>133</v>
      </c>
      <c r="E153" s="151" t="s">
        <v>1</v>
      </c>
      <c r="F153" s="152" t="s">
        <v>166</v>
      </c>
      <c r="H153" s="153">
        <v>56</v>
      </c>
      <c r="I153" s="154"/>
      <c r="L153" s="150"/>
      <c r="M153" s="155"/>
      <c r="T153" s="156"/>
      <c r="AT153" s="151" t="s">
        <v>133</v>
      </c>
      <c r="AU153" s="151" t="s">
        <v>81</v>
      </c>
      <c r="AV153" s="12" t="s">
        <v>81</v>
      </c>
      <c r="AW153" s="12" t="s">
        <v>28</v>
      </c>
      <c r="AX153" s="12" t="s">
        <v>71</v>
      </c>
      <c r="AY153" s="151" t="s">
        <v>112</v>
      </c>
    </row>
    <row r="154" spans="2:65" s="13" customFormat="1">
      <c r="B154" s="157"/>
      <c r="D154" s="146" t="s">
        <v>133</v>
      </c>
      <c r="E154" s="158" t="s">
        <v>1</v>
      </c>
      <c r="F154" s="159" t="s">
        <v>137</v>
      </c>
      <c r="H154" s="160">
        <v>168</v>
      </c>
      <c r="I154" s="161"/>
      <c r="L154" s="157"/>
      <c r="M154" s="162"/>
      <c r="T154" s="163"/>
      <c r="AT154" s="158" t="s">
        <v>133</v>
      </c>
      <c r="AU154" s="158" t="s">
        <v>81</v>
      </c>
      <c r="AV154" s="13" t="s">
        <v>119</v>
      </c>
      <c r="AW154" s="13" t="s">
        <v>28</v>
      </c>
      <c r="AX154" s="13" t="s">
        <v>79</v>
      </c>
      <c r="AY154" s="158" t="s">
        <v>112</v>
      </c>
    </row>
    <row r="155" spans="2:65" s="1" customFormat="1" ht="24.2" customHeight="1">
      <c r="B155" s="131"/>
      <c r="C155" s="132" t="s">
        <v>167</v>
      </c>
      <c r="D155" s="132" t="s">
        <v>115</v>
      </c>
      <c r="E155" s="133" t="s">
        <v>168</v>
      </c>
      <c r="F155" s="134" t="s">
        <v>169</v>
      </c>
      <c r="G155" s="135" t="s">
        <v>148</v>
      </c>
      <c r="H155" s="136">
        <v>318</v>
      </c>
      <c r="I155" s="137"/>
      <c r="J155" s="138">
        <f>ROUND(I155*H155,2)</f>
        <v>0</v>
      </c>
      <c r="K155" s="139"/>
      <c r="L155" s="30"/>
      <c r="M155" s="140" t="s">
        <v>1</v>
      </c>
      <c r="N155" s="141" t="s">
        <v>36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130</v>
      </c>
      <c r="AT155" s="144" t="s">
        <v>115</v>
      </c>
      <c r="AU155" s="144" t="s">
        <v>81</v>
      </c>
      <c r="AY155" s="15" t="s">
        <v>112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5" t="s">
        <v>79</v>
      </c>
      <c r="BK155" s="145">
        <f>ROUND(I155*H155,2)</f>
        <v>0</v>
      </c>
      <c r="BL155" s="15" t="s">
        <v>130</v>
      </c>
      <c r="BM155" s="144" t="s">
        <v>170</v>
      </c>
    </row>
    <row r="156" spans="2:65" s="12" customFormat="1">
      <c r="B156" s="150"/>
      <c r="D156" s="146" t="s">
        <v>133</v>
      </c>
      <c r="E156" s="151" t="s">
        <v>1</v>
      </c>
      <c r="F156" s="152" t="s">
        <v>171</v>
      </c>
      <c r="H156" s="153">
        <v>106</v>
      </c>
      <c r="I156" s="154"/>
      <c r="L156" s="150"/>
      <c r="M156" s="155"/>
      <c r="T156" s="156"/>
      <c r="AT156" s="151" t="s">
        <v>133</v>
      </c>
      <c r="AU156" s="151" t="s">
        <v>81</v>
      </c>
      <c r="AV156" s="12" t="s">
        <v>81</v>
      </c>
      <c r="AW156" s="12" t="s">
        <v>28</v>
      </c>
      <c r="AX156" s="12" t="s">
        <v>71</v>
      </c>
      <c r="AY156" s="151" t="s">
        <v>112</v>
      </c>
    </row>
    <row r="157" spans="2:65" s="12" customFormat="1">
      <c r="B157" s="150"/>
      <c r="D157" s="146" t="s">
        <v>133</v>
      </c>
      <c r="E157" s="151" t="s">
        <v>1</v>
      </c>
      <c r="F157" s="152" t="s">
        <v>172</v>
      </c>
      <c r="H157" s="153">
        <v>106</v>
      </c>
      <c r="I157" s="154"/>
      <c r="L157" s="150"/>
      <c r="M157" s="155"/>
      <c r="T157" s="156"/>
      <c r="AT157" s="151" t="s">
        <v>133</v>
      </c>
      <c r="AU157" s="151" t="s">
        <v>81</v>
      </c>
      <c r="AV157" s="12" t="s">
        <v>81</v>
      </c>
      <c r="AW157" s="12" t="s">
        <v>28</v>
      </c>
      <c r="AX157" s="12" t="s">
        <v>71</v>
      </c>
      <c r="AY157" s="151" t="s">
        <v>112</v>
      </c>
    </row>
    <row r="158" spans="2:65" s="12" customFormat="1">
      <c r="B158" s="150"/>
      <c r="D158" s="146" t="s">
        <v>133</v>
      </c>
      <c r="E158" s="151" t="s">
        <v>1</v>
      </c>
      <c r="F158" s="152" t="s">
        <v>173</v>
      </c>
      <c r="H158" s="153">
        <v>106</v>
      </c>
      <c r="I158" s="154"/>
      <c r="L158" s="150"/>
      <c r="M158" s="155"/>
      <c r="T158" s="156"/>
      <c r="AT158" s="151" t="s">
        <v>133</v>
      </c>
      <c r="AU158" s="151" t="s">
        <v>81</v>
      </c>
      <c r="AV158" s="12" t="s">
        <v>81</v>
      </c>
      <c r="AW158" s="12" t="s">
        <v>28</v>
      </c>
      <c r="AX158" s="12" t="s">
        <v>71</v>
      </c>
      <c r="AY158" s="151" t="s">
        <v>112</v>
      </c>
    </row>
    <row r="159" spans="2:65" s="13" customFormat="1">
      <c r="B159" s="157"/>
      <c r="D159" s="146" t="s">
        <v>133</v>
      </c>
      <c r="E159" s="158" t="s">
        <v>1</v>
      </c>
      <c r="F159" s="159" t="s">
        <v>137</v>
      </c>
      <c r="H159" s="160">
        <v>318</v>
      </c>
      <c r="I159" s="161"/>
      <c r="L159" s="157"/>
      <c r="M159" s="162"/>
      <c r="T159" s="163"/>
      <c r="AT159" s="158" t="s">
        <v>133</v>
      </c>
      <c r="AU159" s="158" t="s">
        <v>81</v>
      </c>
      <c r="AV159" s="13" t="s">
        <v>119</v>
      </c>
      <c r="AW159" s="13" t="s">
        <v>28</v>
      </c>
      <c r="AX159" s="13" t="s">
        <v>79</v>
      </c>
      <c r="AY159" s="158" t="s">
        <v>112</v>
      </c>
    </row>
    <row r="160" spans="2:65" s="1" customFormat="1" ht="24.2" customHeight="1">
      <c r="B160" s="131"/>
      <c r="C160" s="132" t="s">
        <v>174</v>
      </c>
      <c r="D160" s="132" t="s">
        <v>115</v>
      </c>
      <c r="E160" s="133" t="s">
        <v>175</v>
      </c>
      <c r="F160" s="134" t="s">
        <v>176</v>
      </c>
      <c r="G160" s="135" t="s">
        <v>148</v>
      </c>
      <c r="H160" s="136">
        <v>48</v>
      </c>
      <c r="I160" s="137"/>
      <c r="J160" s="138">
        <f>ROUND(I160*H160,2)</f>
        <v>0</v>
      </c>
      <c r="K160" s="139"/>
      <c r="L160" s="30"/>
      <c r="M160" s="140" t="s">
        <v>1</v>
      </c>
      <c r="N160" s="141" t="s">
        <v>36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130</v>
      </c>
      <c r="AT160" s="144" t="s">
        <v>115</v>
      </c>
      <c r="AU160" s="144" t="s">
        <v>81</v>
      </c>
      <c r="AY160" s="15" t="s">
        <v>112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5" t="s">
        <v>79</v>
      </c>
      <c r="BK160" s="145">
        <f>ROUND(I160*H160,2)</f>
        <v>0</v>
      </c>
      <c r="BL160" s="15" t="s">
        <v>130</v>
      </c>
      <c r="BM160" s="144" t="s">
        <v>177</v>
      </c>
    </row>
    <row r="161" spans="2:65" s="12" customFormat="1">
      <c r="B161" s="150"/>
      <c r="D161" s="146" t="s">
        <v>133</v>
      </c>
      <c r="E161" s="151" t="s">
        <v>1</v>
      </c>
      <c r="F161" s="152" t="s">
        <v>178</v>
      </c>
      <c r="H161" s="153">
        <v>16</v>
      </c>
      <c r="I161" s="154"/>
      <c r="L161" s="150"/>
      <c r="M161" s="155"/>
      <c r="T161" s="156"/>
      <c r="AT161" s="151" t="s">
        <v>133</v>
      </c>
      <c r="AU161" s="151" t="s">
        <v>81</v>
      </c>
      <c r="AV161" s="12" t="s">
        <v>81</v>
      </c>
      <c r="AW161" s="12" t="s">
        <v>28</v>
      </c>
      <c r="AX161" s="12" t="s">
        <v>71</v>
      </c>
      <c r="AY161" s="151" t="s">
        <v>112</v>
      </c>
    </row>
    <row r="162" spans="2:65" s="12" customFormat="1">
      <c r="B162" s="150"/>
      <c r="D162" s="146" t="s">
        <v>133</v>
      </c>
      <c r="E162" s="151" t="s">
        <v>1</v>
      </c>
      <c r="F162" s="152" t="s">
        <v>179</v>
      </c>
      <c r="H162" s="153">
        <v>16</v>
      </c>
      <c r="I162" s="154"/>
      <c r="L162" s="150"/>
      <c r="M162" s="155"/>
      <c r="T162" s="156"/>
      <c r="AT162" s="151" t="s">
        <v>133</v>
      </c>
      <c r="AU162" s="151" t="s">
        <v>81</v>
      </c>
      <c r="AV162" s="12" t="s">
        <v>81</v>
      </c>
      <c r="AW162" s="12" t="s">
        <v>28</v>
      </c>
      <c r="AX162" s="12" t="s">
        <v>71</v>
      </c>
      <c r="AY162" s="151" t="s">
        <v>112</v>
      </c>
    </row>
    <row r="163" spans="2:65" s="12" customFormat="1">
      <c r="B163" s="150"/>
      <c r="D163" s="146" t="s">
        <v>133</v>
      </c>
      <c r="E163" s="151" t="s">
        <v>1</v>
      </c>
      <c r="F163" s="152" t="s">
        <v>180</v>
      </c>
      <c r="H163" s="153">
        <v>16</v>
      </c>
      <c r="I163" s="154"/>
      <c r="L163" s="150"/>
      <c r="M163" s="155"/>
      <c r="T163" s="156"/>
      <c r="AT163" s="151" t="s">
        <v>133</v>
      </c>
      <c r="AU163" s="151" t="s">
        <v>81</v>
      </c>
      <c r="AV163" s="12" t="s">
        <v>81</v>
      </c>
      <c r="AW163" s="12" t="s">
        <v>28</v>
      </c>
      <c r="AX163" s="12" t="s">
        <v>71</v>
      </c>
      <c r="AY163" s="151" t="s">
        <v>112</v>
      </c>
    </row>
    <row r="164" spans="2:65" s="13" customFormat="1">
      <c r="B164" s="157"/>
      <c r="D164" s="146" t="s">
        <v>133</v>
      </c>
      <c r="E164" s="158" t="s">
        <v>1</v>
      </c>
      <c r="F164" s="159" t="s">
        <v>137</v>
      </c>
      <c r="H164" s="160">
        <v>48</v>
      </c>
      <c r="I164" s="161"/>
      <c r="L164" s="157"/>
      <c r="M164" s="162"/>
      <c r="T164" s="163"/>
      <c r="AT164" s="158" t="s">
        <v>133</v>
      </c>
      <c r="AU164" s="158" t="s">
        <v>81</v>
      </c>
      <c r="AV164" s="13" t="s">
        <v>119</v>
      </c>
      <c r="AW164" s="13" t="s">
        <v>28</v>
      </c>
      <c r="AX164" s="13" t="s">
        <v>79</v>
      </c>
      <c r="AY164" s="158" t="s">
        <v>112</v>
      </c>
    </row>
    <row r="165" spans="2:65" s="11" customFormat="1" ht="22.9" customHeight="1">
      <c r="B165" s="119"/>
      <c r="D165" s="120" t="s">
        <v>70</v>
      </c>
      <c r="E165" s="129" t="s">
        <v>181</v>
      </c>
      <c r="F165" s="129" t="s">
        <v>182</v>
      </c>
      <c r="I165" s="122"/>
      <c r="J165" s="130">
        <f>BK165</f>
        <v>0</v>
      </c>
      <c r="L165" s="119"/>
      <c r="M165" s="124"/>
      <c r="P165" s="125">
        <f>SUM(P166:P199)</f>
        <v>0</v>
      </c>
      <c r="R165" s="125">
        <f>SUM(R166:R199)</f>
        <v>19.511586000000001</v>
      </c>
      <c r="T165" s="126">
        <f>SUM(T166:T199)</f>
        <v>19.0092</v>
      </c>
      <c r="AR165" s="120" t="s">
        <v>81</v>
      </c>
      <c r="AT165" s="127" t="s">
        <v>70</v>
      </c>
      <c r="AU165" s="127" t="s">
        <v>79</v>
      </c>
      <c r="AY165" s="120" t="s">
        <v>112</v>
      </c>
      <c r="BK165" s="128">
        <f>SUM(BK166:BK199)</f>
        <v>0</v>
      </c>
    </row>
    <row r="166" spans="2:65" s="1" customFormat="1" ht="16.5" customHeight="1">
      <c r="B166" s="131"/>
      <c r="C166" s="132" t="s">
        <v>113</v>
      </c>
      <c r="D166" s="132" t="s">
        <v>115</v>
      </c>
      <c r="E166" s="133" t="s">
        <v>183</v>
      </c>
      <c r="F166" s="134" t="s">
        <v>184</v>
      </c>
      <c r="G166" s="135" t="s">
        <v>185</v>
      </c>
      <c r="H166" s="136">
        <v>13.577999999999999</v>
      </c>
      <c r="I166" s="137"/>
      <c r="J166" s="138">
        <f>ROUND(I166*H166,2)</f>
        <v>0</v>
      </c>
      <c r="K166" s="139"/>
      <c r="L166" s="30"/>
      <c r="M166" s="140" t="s">
        <v>1</v>
      </c>
      <c r="N166" s="141" t="s">
        <v>36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130</v>
      </c>
      <c r="AT166" s="144" t="s">
        <v>115</v>
      </c>
      <c r="AU166" s="144" t="s">
        <v>81</v>
      </c>
      <c r="AY166" s="15" t="s">
        <v>112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79</v>
      </c>
      <c r="BK166" s="145">
        <f>ROUND(I166*H166,2)</f>
        <v>0</v>
      </c>
      <c r="BL166" s="15" t="s">
        <v>130</v>
      </c>
      <c r="BM166" s="144" t="s">
        <v>186</v>
      </c>
    </row>
    <row r="167" spans="2:65" s="1" customFormat="1" ht="19.5">
      <c r="B167" s="30"/>
      <c r="D167" s="146" t="s">
        <v>121</v>
      </c>
      <c r="F167" s="147" t="s">
        <v>187</v>
      </c>
      <c r="I167" s="148"/>
      <c r="L167" s="30"/>
      <c r="M167" s="149"/>
      <c r="T167" s="54"/>
      <c r="AT167" s="15" t="s">
        <v>121</v>
      </c>
      <c r="AU167" s="15" t="s">
        <v>81</v>
      </c>
    </row>
    <row r="168" spans="2:65" s="12" customFormat="1">
      <c r="B168" s="150"/>
      <c r="D168" s="146" t="s">
        <v>133</v>
      </c>
      <c r="E168" s="151" t="s">
        <v>1</v>
      </c>
      <c r="F168" s="152" t="s">
        <v>188</v>
      </c>
      <c r="H168" s="153">
        <v>4.5259999999999998</v>
      </c>
      <c r="I168" s="154"/>
      <c r="L168" s="150"/>
      <c r="M168" s="155"/>
      <c r="T168" s="156"/>
      <c r="AT168" s="151" t="s">
        <v>133</v>
      </c>
      <c r="AU168" s="151" t="s">
        <v>81</v>
      </c>
      <c r="AV168" s="12" t="s">
        <v>81</v>
      </c>
      <c r="AW168" s="12" t="s">
        <v>28</v>
      </c>
      <c r="AX168" s="12" t="s">
        <v>71</v>
      </c>
      <c r="AY168" s="151" t="s">
        <v>112</v>
      </c>
    </row>
    <row r="169" spans="2:65" s="12" customFormat="1">
      <c r="B169" s="150"/>
      <c r="D169" s="146" t="s">
        <v>133</v>
      </c>
      <c r="E169" s="151" t="s">
        <v>1</v>
      </c>
      <c r="F169" s="152" t="s">
        <v>189</v>
      </c>
      <c r="H169" s="153">
        <v>4.5259999999999998</v>
      </c>
      <c r="I169" s="154"/>
      <c r="L169" s="150"/>
      <c r="M169" s="155"/>
      <c r="T169" s="156"/>
      <c r="AT169" s="151" t="s">
        <v>133</v>
      </c>
      <c r="AU169" s="151" t="s">
        <v>81</v>
      </c>
      <c r="AV169" s="12" t="s">
        <v>81</v>
      </c>
      <c r="AW169" s="12" t="s">
        <v>28</v>
      </c>
      <c r="AX169" s="12" t="s">
        <v>71</v>
      </c>
      <c r="AY169" s="151" t="s">
        <v>112</v>
      </c>
    </row>
    <row r="170" spans="2:65" s="12" customFormat="1">
      <c r="B170" s="150"/>
      <c r="D170" s="146" t="s">
        <v>133</v>
      </c>
      <c r="E170" s="151" t="s">
        <v>1</v>
      </c>
      <c r="F170" s="152" t="s">
        <v>190</v>
      </c>
      <c r="H170" s="153">
        <v>4.5259999999999998</v>
      </c>
      <c r="I170" s="154"/>
      <c r="L170" s="150"/>
      <c r="M170" s="155"/>
      <c r="T170" s="156"/>
      <c r="AT170" s="151" t="s">
        <v>133</v>
      </c>
      <c r="AU170" s="151" t="s">
        <v>81</v>
      </c>
      <c r="AV170" s="12" t="s">
        <v>81</v>
      </c>
      <c r="AW170" s="12" t="s">
        <v>28</v>
      </c>
      <c r="AX170" s="12" t="s">
        <v>71</v>
      </c>
      <c r="AY170" s="151" t="s">
        <v>112</v>
      </c>
    </row>
    <row r="171" spans="2:65" s="13" customFormat="1">
      <c r="B171" s="157"/>
      <c r="D171" s="146" t="s">
        <v>133</v>
      </c>
      <c r="E171" s="158" t="s">
        <v>1</v>
      </c>
      <c r="F171" s="159" t="s">
        <v>137</v>
      </c>
      <c r="H171" s="160">
        <v>13.577999999999999</v>
      </c>
      <c r="I171" s="161"/>
      <c r="L171" s="157"/>
      <c r="M171" s="162"/>
      <c r="T171" s="163"/>
      <c r="AT171" s="158" t="s">
        <v>133</v>
      </c>
      <c r="AU171" s="158" t="s">
        <v>81</v>
      </c>
      <c r="AV171" s="13" t="s">
        <v>119</v>
      </c>
      <c r="AW171" s="13" t="s">
        <v>28</v>
      </c>
      <c r="AX171" s="13" t="s">
        <v>79</v>
      </c>
      <c r="AY171" s="158" t="s">
        <v>112</v>
      </c>
    </row>
    <row r="172" spans="2:65" s="1" customFormat="1" ht="24.2" customHeight="1">
      <c r="B172" s="131"/>
      <c r="C172" s="132" t="s">
        <v>191</v>
      </c>
      <c r="D172" s="132" t="s">
        <v>115</v>
      </c>
      <c r="E172" s="133" t="s">
        <v>192</v>
      </c>
      <c r="F172" s="134" t="s">
        <v>193</v>
      </c>
      <c r="G172" s="135" t="s">
        <v>185</v>
      </c>
      <c r="H172" s="136">
        <v>678.9</v>
      </c>
      <c r="I172" s="137"/>
      <c r="J172" s="138">
        <f>ROUND(I172*H172,2)</f>
        <v>0</v>
      </c>
      <c r="K172" s="139"/>
      <c r="L172" s="30"/>
      <c r="M172" s="140" t="s">
        <v>1</v>
      </c>
      <c r="N172" s="141" t="s">
        <v>36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130</v>
      </c>
      <c r="AT172" s="144" t="s">
        <v>115</v>
      </c>
      <c r="AU172" s="144" t="s">
        <v>81</v>
      </c>
      <c r="AY172" s="15" t="s">
        <v>112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79</v>
      </c>
      <c r="BK172" s="145">
        <f>ROUND(I172*H172,2)</f>
        <v>0</v>
      </c>
      <c r="BL172" s="15" t="s">
        <v>130</v>
      </c>
      <c r="BM172" s="144" t="s">
        <v>194</v>
      </c>
    </row>
    <row r="173" spans="2:65" s="12" customFormat="1">
      <c r="B173" s="150"/>
      <c r="D173" s="146" t="s">
        <v>133</v>
      </c>
      <c r="E173" s="151" t="s">
        <v>1</v>
      </c>
      <c r="F173" s="152" t="s">
        <v>195</v>
      </c>
      <c r="H173" s="153">
        <v>226.3</v>
      </c>
      <c r="I173" s="154"/>
      <c r="L173" s="150"/>
      <c r="M173" s="155"/>
      <c r="T173" s="156"/>
      <c r="AT173" s="151" t="s">
        <v>133</v>
      </c>
      <c r="AU173" s="151" t="s">
        <v>81</v>
      </c>
      <c r="AV173" s="12" t="s">
        <v>81</v>
      </c>
      <c r="AW173" s="12" t="s">
        <v>28</v>
      </c>
      <c r="AX173" s="12" t="s">
        <v>71</v>
      </c>
      <c r="AY173" s="151" t="s">
        <v>112</v>
      </c>
    </row>
    <row r="174" spans="2:65" s="12" customFormat="1">
      <c r="B174" s="150"/>
      <c r="D174" s="146" t="s">
        <v>133</v>
      </c>
      <c r="E174" s="151" t="s">
        <v>1</v>
      </c>
      <c r="F174" s="152" t="s">
        <v>196</v>
      </c>
      <c r="H174" s="153">
        <v>226.3</v>
      </c>
      <c r="I174" s="154"/>
      <c r="L174" s="150"/>
      <c r="M174" s="155"/>
      <c r="T174" s="156"/>
      <c r="AT174" s="151" t="s">
        <v>133</v>
      </c>
      <c r="AU174" s="151" t="s">
        <v>81</v>
      </c>
      <c r="AV174" s="12" t="s">
        <v>81</v>
      </c>
      <c r="AW174" s="12" t="s">
        <v>28</v>
      </c>
      <c r="AX174" s="12" t="s">
        <v>71</v>
      </c>
      <c r="AY174" s="151" t="s">
        <v>112</v>
      </c>
    </row>
    <row r="175" spans="2:65" s="12" customFormat="1">
      <c r="B175" s="150"/>
      <c r="D175" s="146" t="s">
        <v>133</v>
      </c>
      <c r="E175" s="151" t="s">
        <v>1</v>
      </c>
      <c r="F175" s="152" t="s">
        <v>197</v>
      </c>
      <c r="H175" s="153">
        <v>226.3</v>
      </c>
      <c r="I175" s="154"/>
      <c r="L175" s="150"/>
      <c r="M175" s="155"/>
      <c r="T175" s="156"/>
      <c r="AT175" s="151" t="s">
        <v>133</v>
      </c>
      <c r="AU175" s="151" t="s">
        <v>81</v>
      </c>
      <c r="AV175" s="12" t="s">
        <v>81</v>
      </c>
      <c r="AW175" s="12" t="s">
        <v>28</v>
      </c>
      <c r="AX175" s="12" t="s">
        <v>71</v>
      </c>
      <c r="AY175" s="151" t="s">
        <v>112</v>
      </c>
    </row>
    <row r="176" spans="2:65" s="13" customFormat="1">
      <c r="B176" s="157"/>
      <c r="D176" s="146" t="s">
        <v>133</v>
      </c>
      <c r="E176" s="158" t="s">
        <v>1</v>
      </c>
      <c r="F176" s="159" t="s">
        <v>137</v>
      </c>
      <c r="H176" s="160">
        <v>678.90000000000009</v>
      </c>
      <c r="I176" s="161"/>
      <c r="L176" s="157"/>
      <c r="M176" s="162"/>
      <c r="T176" s="163"/>
      <c r="AT176" s="158" t="s">
        <v>133</v>
      </c>
      <c r="AU176" s="158" t="s">
        <v>81</v>
      </c>
      <c r="AV176" s="13" t="s">
        <v>119</v>
      </c>
      <c r="AW176" s="13" t="s">
        <v>28</v>
      </c>
      <c r="AX176" s="13" t="s">
        <v>79</v>
      </c>
      <c r="AY176" s="158" t="s">
        <v>112</v>
      </c>
    </row>
    <row r="177" spans="2:65" s="1" customFormat="1" ht="21.75" customHeight="1">
      <c r="B177" s="131"/>
      <c r="C177" s="132" t="s">
        <v>198</v>
      </c>
      <c r="D177" s="132" t="s">
        <v>115</v>
      </c>
      <c r="E177" s="133" t="s">
        <v>199</v>
      </c>
      <c r="F177" s="134" t="s">
        <v>200</v>
      </c>
      <c r="G177" s="135" t="s">
        <v>185</v>
      </c>
      <c r="H177" s="136">
        <v>1357.8</v>
      </c>
      <c r="I177" s="137"/>
      <c r="J177" s="138">
        <f>ROUND(I177*H177,2)</f>
        <v>0</v>
      </c>
      <c r="K177" s="139"/>
      <c r="L177" s="30"/>
      <c r="M177" s="140" t="s">
        <v>1</v>
      </c>
      <c r="N177" s="141" t="s">
        <v>36</v>
      </c>
      <c r="P177" s="142">
        <f>O177*H177</f>
        <v>0</v>
      </c>
      <c r="Q177" s="142">
        <v>1.4E-2</v>
      </c>
      <c r="R177" s="142">
        <f>Q177*H177</f>
        <v>19.0092</v>
      </c>
      <c r="S177" s="142">
        <v>1.4E-2</v>
      </c>
      <c r="T177" s="143">
        <f>S177*H177</f>
        <v>19.0092</v>
      </c>
      <c r="AR177" s="144" t="s">
        <v>130</v>
      </c>
      <c r="AT177" s="144" t="s">
        <v>115</v>
      </c>
      <c r="AU177" s="144" t="s">
        <v>81</v>
      </c>
      <c r="AY177" s="15" t="s">
        <v>112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79</v>
      </c>
      <c r="BK177" s="145">
        <f>ROUND(I177*H177,2)</f>
        <v>0</v>
      </c>
      <c r="BL177" s="15" t="s">
        <v>130</v>
      </c>
      <c r="BM177" s="144" t="s">
        <v>201</v>
      </c>
    </row>
    <row r="178" spans="2:65" s="1" customFormat="1" ht="29.25">
      <c r="B178" s="30"/>
      <c r="D178" s="146" t="s">
        <v>121</v>
      </c>
      <c r="F178" s="147" t="s">
        <v>202</v>
      </c>
      <c r="I178" s="148"/>
      <c r="L178" s="30"/>
      <c r="M178" s="149"/>
      <c r="T178" s="54"/>
      <c r="AT178" s="15" t="s">
        <v>121</v>
      </c>
      <c r="AU178" s="15" t="s">
        <v>81</v>
      </c>
    </row>
    <row r="179" spans="2:65" s="12" customFormat="1">
      <c r="B179" s="150"/>
      <c r="D179" s="146" t="s">
        <v>133</v>
      </c>
      <c r="E179" s="151" t="s">
        <v>1</v>
      </c>
      <c r="F179" s="152" t="s">
        <v>203</v>
      </c>
      <c r="H179" s="153">
        <v>452.6</v>
      </c>
      <c r="I179" s="154"/>
      <c r="L179" s="150"/>
      <c r="M179" s="155"/>
      <c r="T179" s="156"/>
      <c r="AT179" s="151" t="s">
        <v>133</v>
      </c>
      <c r="AU179" s="151" t="s">
        <v>81</v>
      </c>
      <c r="AV179" s="12" t="s">
        <v>81</v>
      </c>
      <c r="AW179" s="12" t="s">
        <v>28</v>
      </c>
      <c r="AX179" s="12" t="s">
        <v>71</v>
      </c>
      <c r="AY179" s="151" t="s">
        <v>112</v>
      </c>
    </row>
    <row r="180" spans="2:65" s="12" customFormat="1">
      <c r="B180" s="150"/>
      <c r="D180" s="146" t="s">
        <v>133</v>
      </c>
      <c r="E180" s="151" t="s">
        <v>1</v>
      </c>
      <c r="F180" s="152" t="s">
        <v>204</v>
      </c>
      <c r="H180" s="153">
        <v>452.6</v>
      </c>
      <c r="I180" s="154"/>
      <c r="L180" s="150"/>
      <c r="M180" s="155"/>
      <c r="T180" s="156"/>
      <c r="AT180" s="151" t="s">
        <v>133</v>
      </c>
      <c r="AU180" s="151" t="s">
        <v>81</v>
      </c>
      <c r="AV180" s="12" t="s">
        <v>81</v>
      </c>
      <c r="AW180" s="12" t="s">
        <v>28</v>
      </c>
      <c r="AX180" s="12" t="s">
        <v>71</v>
      </c>
      <c r="AY180" s="151" t="s">
        <v>112</v>
      </c>
    </row>
    <row r="181" spans="2:65" s="12" customFormat="1">
      <c r="B181" s="150"/>
      <c r="D181" s="146" t="s">
        <v>133</v>
      </c>
      <c r="E181" s="151" t="s">
        <v>1</v>
      </c>
      <c r="F181" s="152" t="s">
        <v>205</v>
      </c>
      <c r="H181" s="153">
        <v>452.6</v>
      </c>
      <c r="I181" s="154"/>
      <c r="L181" s="150"/>
      <c r="M181" s="155"/>
      <c r="T181" s="156"/>
      <c r="AT181" s="151" t="s">
        <v>133</v>
      </c>
      <c r="AU181" s="151" t="s">
        <v>81</v>
      </c>
      <c r="AV181" s="12" t="s">
        <v>81</v>
      </c>
      <c r="AW181" s="12" t="s">
        <v>28</v>
      </c>
      <c r="AX181" s="12" t="s">
        <v>71</v>
      </c>
      <c r="AY181" s="151" t="s">
        <v>112</v>
      </c>
    </row>
    <row r="182" spans="2:65" s="13" customFormat="1">
      <c r="B182" s="157"/>
      <c r="D182" s="146" t="s">
        <v>133</v>
      </c>
      <c r="E182" s="158" t="s">
        <v>1</v>
      </c>
      <c r="F182" s="159" t="s">
        <v>137</v>
      </c>
      <c r="H182" s="160">
        <v>1357.8000000000002</v>
      </c>
      <c r="I182" s="161"/>
      <c r="L182" s="157"/>
      <c r="M182" s="162"/>
      <c r="T182" s="163"/>
      <c r="AT182" s="158" t="s">
        <v>133</v>
      </c>
      <c r="AU182" s="158" t="s">
        <v>81</v>
      </c>
      <c r="AV182" s="13" t="s">
        <v>119</v>
      </c>
      <c r="AW182" s="13" t="s">
        <v>28</v>
      </c>
      <c r="AX182" s="13" t="s">
        <v>79</v>
      </c>
      <c r="AY182" s="158" t="s">
        <v>112</v>
      </c>
    </row>
    <row r="183" spans="2:65" s="1" customFormat="1" ht="24.2" customHeight="1">
      <c r="B183" s="131"/>
      <c r="C183" s="132" t="s">
        <v>206</v>
      </c>
      <c r="D183" s="132" t="s">
        <v>115</v>
      </c>
      <c r="E183" s="133" t="s">
        <v>207</v>
      </c>
      <c r="F183" s="134" t="s">
        <v>208</v>
      </c>
      <c r="G183" s="135" t="s">
        <v>185</v>
      </c>
      <c r="H183" s="136">
        <v>678.9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36</v>
      </c>
      <c r="P183" s="142">
        <f>O183*H183</f>
        <v>0</v>
      </c>
      <c r="Q183" s="142">
        <v>7.3999999999999999E-4</v>
      </c>
      <c r="R183" s="142">
        <f>Q183*H183</f>
        <v>0.502386</v>
      </c>
      <c r="S183" s="142">
        <v>0</v>
      </c>
      <c r="T183" s="143">
        <f>S183*H183</f>
        <v>0</v>
      </c>
      <c r="AR183" s="144" t="s">
        <v>130</v>
      </c>
      <c r="AT183" s="144" t="s">
        <v>115</v>
      </c>
      <c r="AU183" s="144" t="s">
        <v>81</v>
      </c>
      <c r="AY183" s="15" t="s">
        <v>112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79</v>
      </c>
      <c r="BK183" s="145">
        <f>ROUND(I183*H183,2)</f>
        <v>0</v>
      </c>
      <c r="BL183" s="15" t="s">
        <v>130</v>
      </c>
      <c r="BM183" s="144" t="s">
        <v>209</v>
      </c>
    </row>
    <row r="184" spans="2:65" s="1" customFormat="1" ht="78">
      <c r="B184" s="30"/>
      <c r="D184" s="146" t="s">
        <v>121</v>
      </c>
      <c r="F184" s="147" t="s">
        <v>210</v>
      </c>
      <c r="I184" s="148"/>
      <c r="L184" s="30"/>
      <c r="M184" s="149"/>
      <c r="T184" s="54"/>
      <c r="AT184" s="15" t="s">
        <v>121</v>
      </c>
      <c r="AU184" s="15" t="s">
        <v>81</v>
      </c>
    </row>
    <row r="185" spans="2:65" s="12" customFormat="1">
      <c r="B185" s="150"/>
      <c r="D185" s="146" t="s">
        <v>133</v>
      </c>
      <c r="E185" s="151" t="s">
        <v>1</v>
      </c>
      <c r="F185" s="152" t="s">
        <v>195</v>
      </c>
      <c r="H185" s="153">
        <v>226.3</v>
      </c>
      <c r="I185" s="154"/>
      <c r="L185" s="150"/>
      <c r="M185" s="155"/>
      <c r="T185" s="156"/>
      <c r="AT185" s="151" t="s">
        <v>133</v>
      </c>
      <c r="AU185" s="151" t="s">
        <v>81</v>
      </c>
      <c r="AV185" s="12" t="s">
        <v>81</v>
      </c>
      <c r="AW185" s="12" t="s">
        <v>28</v>
      </c>
      <c r="AX185" s="12" t="s">
        <v>71</v>
      </c>
      <c r="AY185" s="151" t="s">
        <v>112</v>
      </c>
    </row>
    <row r="186" spans="2:65" s="12" customFormat="1">
      <c r="B186" s="150"/>
      <c r="D186" s="146" t="s">
        <v>133</v>
      </c>
      <c r="E186" s="151" t="s">
        <v>1</v>
      </c>
      <c r="F186" s="152" t="s">
        <v>196</v>
      </c>
      <c r="H186" s="153">
        <v>226.3</v>
      </c>
      <c r="I186" s="154"/>
      <c r="L186" s="150"/>
      <c r="M186" s="155"/>
      <c r="T186" s="156"/>
      <c r="AT186" s="151" t="s">
        <v>133</v>
      </c>
      <c r="AU186" s="151" t="s">
        <v>81</v>
      </c>
      <c r="AV186" s="12" t="s">
        <v>81</v>
      </c>
      <c r="AW186" s="12" t="s">
        <v>28</v>
      </c>
      <c r="AX186" s="12" t="s">
        <v>71</v>
      </c>
      <c r="AY186" s="151" t="s">
        <v>112</v>
      </c>
    </row>
    <row r="187" spans="2:65" s="12" customFormat="1">
      <c r="B187" s="150"/>
      <c r="D187" s="146" t="s">
        <v>133</v>
      </c>
      <c r="E187" s="151" t="s">
        <v>1</v>
      </c>
      <c r="F187" s="152" t="s">
        <v>197</v>
      </c>
      <c r="H187" s="153">
        <v>226.3</v>
      </c>
      <c r="I187" s="154"/>
      <c r="L187" s="150"/>
      <c r="M187" s="155"/>
      <c r="T187" s="156"/>
      <c r="AT187" s="151" t="s">
        <v>133</v>
      </c>
      <c r="AU187" s="151" t="s">
        <v>81</v>
      </c>
      <c r="AV187" s="12" t="s">
        <v>81</v>
      </c>
      <c r="AW187" s="12" t="s">
        <v>28</v>
      </c>
      <c r="AX187" s="12" t="s">
        <v>71</v>
      </c>
      <c r="AY187" s="151" t="s">
        <v>112</v>
      </c>
    </row>
    <row r="188" spans="2:65" s="13" customFormat="1">
      <c r="B188" s="157"/>
      <c r="D188" s="146" t="s">
        <v>133</v>
      </c>
      <c r="E188" s="158" t="s">
        <v>1</v>
      </c>
      <c r="F188" s="159" t="s">
        <v>137</v>
      </c>
      <c r="H188" s="160">
        <v>678.90000000000009</v>
      </c>
      <c r="I188" s="161"/>
      <c r="L188" s="157"/>
      <c r="M188" s="162"/>
      <c r="T188" s="163"/>
      <c r="AT188" s="158" t="s">
        <v>133</v>
      </c>
      <c r="AU188" s="158" t="s">
        <v>81</v>
      </c>
      <c r="AV188" s="13" t="s">
        <v>119</v>
      </c>
      <c r="AW188" s="13" t="s">
        <v>28</v>
      </c>
      <c r="AX188" s="13" t="s">
        <v>79</v>
      </c>
      <c r="AY188" s="158" t="s">
        <v>112</v>
      </c>
    </row>
    <row r="189" spans="2:65" s="1" customFormat="1" ht="16.5" customHeight="1">
      <c r="B189" s="131"/>
      <c r="C189" s="132" t="s">
        <v>211</v>
      </c>
      <c r="D189" s="132" t="s">
        <v>115</v>
      </c>
      <c r="E189" s="133" t="s">
        <v>212</v>
      </c>
      <c r="F189" s="134" t="s">
        <v>213</v>
      </c>
      <c r="G189" s="135" t="s">
        <v>118</v>
      </c>
      <c r="H189" s="136">
        <v>3</v>
      </c>
      <c r="I189" s="137"/>
      <c r="J189" s="138">
        <f>ROUND(I189*H189,2)</f>
        <v>0</v>
      </c>
      <c r="K189" s="139"/>
      <c r="L189" s="30"/>
      <c r="M189" s="140" t="s">
        <v>1</v>
      </c>
      <c r="N189" s="141" t="s">
        <v>36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130</v>
      </c>
      <c r="AT189" s="144" t="s">
        <v>115</v>
      </c>
      <c r="AU189" s="144" t="s">
        <v>81</v>
      </c>
      <c r="AY189" s="15" t="s">
        <v>112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79</v>
      </c>
      <c r="BK189" s="145">
        <f>ROUND(I189*H189,2)</f>
        <v>0</v>
      </c>
      <c r="BL189" s="15" t="s">
        <v>130</v>
      </c>
      <c r="BM189" s="144" t="s">
        <v>214</v>
      </c>
    </row>
    <row r="190" spans="2:65" s="12" customFormat="1">
      <c r="B190" s="150"/>
      <c r="D190" s="146" t="s">
        <v>133</v>
      </c>
      <c r="E190" s="151" t="s">
        <v>1</v>
      </c>
      <c r="F190" s="152" t="s">
        <v>215</v>
      </c>
      <c r="H190" s="153">
        <v>1</v>
      </c>
      <c r="I190" s="154"/>
      <c r="L190" s="150"/>
      <c r="M190" s="155"/>
      <c r="T190" s="156"/>
      <c r="AT190" s="151" t="s">
        <v>133</v>
      </c>
      <c r="AU190" s="151" t="s">
        <v>81</v>
      </c>
      <c r="AV190" s="12" t="s">
        <v>81</v>
      </c>
      <c r="AW190" s="12" t="s">
        <v>28</v>
      </c>
      <c r="AX190" s="12" t="s">
        <v>71</v>
      </c>
      <c r="AY190" s="151" t="s">
        <v>112</v>
      </c>
    </row>
    <row r="191" spans="2:65" s="12" customFormat="1">
      <c r="B191" s="150"/>
      <c r="D191" s="146" t="s">
        <v>133</v>
      </c>
      <c r="E191" s="151" t="s">
        <v>1</v>
      </c>
      <c r="F191" s="152" t="s">
        <v>216</v>
      </c>
      <c r="H191" s="153">
        <v>1</v>
      </c>
      <c r="I191" s="154"/>
      <c r="L191" s="150"/>
      <c r="M191" s="155"/>
      <c r="T191" s="156"/>
      <c r="AT191" s="151" t="s">
        <v>133</v>
      </c>
      <c r="AU191" s="151" t="s">
        <v>81</v>
      </c>
      <c r="AV191" s="12" t="s">
        <v>81</v>
      </c>
      <c r="AW191" s="12" t="s">
        <v>28</v>
      </c>
      <c r="AX191" s="12" t="s">
        <v>71</v>
      </c>
      <c r="AY191" s="151" t="s">
        <v>112</v>
      </c>
    </row>
    <row r="192" spans="2:65" s="12" customFormat="1">
      <c r="B192" s="150"/>
      <c r="D192" s="146" t="s">
        <v>133</v>
      </c>
      <c r="E192" s="151" t="s">
        <v>1</v>
      </c>
      <c r="F192" s="152" t="s">
        <v>217</v>
      </c>
      <c r="H192" s="153">
        <v>1</v>
      </c>
      <c r="I192" s="154"/>
      <c r="L192" s="150"/>
      <c r="M192" s="155"/>
      <c r="T192" s="156"/>
      <c r="AT192" s="151" t="s">
        <v>133</v>
      </c>
      <c r="AU192" s="151" t="s">
        <v>81</v>
      </c>
      <c r="AV192" s="12" t="s">
        <v>81</v>
      </c>
      <c r="AW192" s="12" t="s">
        <v>28</v>
      </c>
      <c r="AX192" s="12" t="s">
        <v>71</v>
      </c>
      <c r="AY192" s="151" t="s">
        <v>112</v>
      </c>
    </row>
    <row r="193" spans="2:65" s="13" customFormat="1">
      <c r="B193" s="157"/>
      <c r="D193" s="146" t="s">
        <v>133</v>
      </c>
      <c r="E193" s="158" t="s">
        <v>1</v>
      </c>
      <c r="F193" s="159" t="s">
        <v>137</v>
      </c>
      <c r="H193" s="160">
        <v>3</v>
      </c>
      <c r="I193" s="161"/>
      <c r="L193" s="157"/>
      <c r="M193" s="162"/>
      <c r="T193" s="163"/>
      <c r="AT193" s="158" t="s">
        <v>133</v>
      </c>
      <c r="AU193" s="158" t="s">
        <v>81</v>
      </c>
      <c r="AV193" s="13" t="s">
        <v>119</v>
      </c>
      <c r="AW193" s="13" t="s">
        <v>28</v>
      </c>
      <c r="AX193" s="13" t="s">
        <v>79</v>
      </c>
      <c r="AY193" s="158" t="s">
        <v>112</v>
      </c>
    </row>
    <row r="194" spans="2:65" s="1" customFormat="1" ht="16.5" customHeight="1">
      <c r="B194" s="131"/>
      <c r="C194" s="132" t="s">
        <v>218</v>
      </c>
      <c r="D194" s="132" t="s">
        <v>115</v>
      </c>
      <c r="E194" s="133" t="s">
        <v>219</v>
      </c>
      <c r="F194" s="134" t="s">
        <v>220</v>
      </c>
      <c r="G194" s="135" t="s">
        <v>221</v>
      </c>
      <c r="H194" s="136">
        <v>4.5</v>
      </c>
      <c r="I194" s="137"/>
      <c r="J194" s="138">
        <f>ROUND(I194*H194,2)</f>
        <v>0</v>
      </c>
      <c r="K194" s="139"/>
      <c r="L194" s="30"/>
      <c r="M194" s="140" t="s">
        <v>1</v>
      </c>
      <c r="N194" s="141" t="s">
        <v>36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130</v>
      </c>
      <c r="AT194" s="144" t="s">
        <v>115</v>
      </c>
      <c r="AU194" s="144" t="s">
        <v>81</v>
      </c>
      <c r="AY194" s="15" t="s">
        <v>112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5" t="s">
        <v>79</v>
      </c>
      <c r="BK194" s="145">
        <f>ROUND(I194*H194,2)</f>
        <v>0</v>
      </c>
      <c r="BL194" s="15" t="s">
        <v>130</v>
      </c>
      <c r="BM194" s="144" t="s">
        <v>222</v>
      </c>
    </row>
    <row r="195" spans="2:65" s="1" customFormat="1" ht="48.75">
      <c r="B195" s="30"/>
      <c r="D195" s="146" t="s">
        <v>121</v>
      </c>
      <c r="F195" s="147" t="s">
        <v>223</v>
      </c>
      <c r="I195" s="148"/>
      <c r="L195" s="30"/>
      <c r="M195" s="149"/>
      <c r="T195" s="54"/>
      <c r="AT195" s="15" t="s">
        <v>121</v>
      </c>
      <c r="AU195" s="15" t="s">
        <v>81</v>
      </c>
    </row>
    <row r="196" spans="2:65" s="12" customFormat="1">
      <c r="B196" s="150"/>
      <c r="D196" s="146" t="s">
        <v>133</v>
      </c>
      <c r="E196" s="151" t="s">
        <v>1</v>
      </c>
      <c r="F196" s="152" t="s">
        <v>224</v>
      </c>
      <c r="H196" s="153">
        <v>1.5</v>
      </c>
      <c r="I196" s="154"/>
      <c r="L196" s="150"/>
      <c r="M196" s="155"/>
      <c r="T196" s="156"/>
      <c r="AT196" s="151" t="s">
        <v>133</v>
      </c>
      <c r="AU196" s="151" t="s">
        <v>81</v>
      </c>
      <c r="AV196" s="12" t="s">
        <v>81</v>
      </c>
      <c r="AW196" s="12" t="s">
        <v>28</v>
      </c>
      <c r="AX196" s="12" t="s">
        <v>71</v>
      </c>
      <c r="AY196" s="151" t="s">
        <v>112</v>
      </c>
    </row>
    <row r="197" spans="2:65" s="12" customFormat="1">
      <c r="B197" s="150"/>
      <c r="D197" s="146" t="s">
        <v>133</v>
      </c>
      <c r="E197" s="151" t="s">
        <v>1</v>
      </c>
      <c r="F197" s="152" t="s">
        <v>225</v>
      </c>
      <c r="H197" s="153">
        <v>1.5</v>
      </c>
      <c r="I197" s="154"/>
      <c r="L197" s="150"/>
      <c r="M197" s="155"/>
      <c r="T197" s="156"/>
      <c r="AT197" s="151" t="s">
        <v>133</v>
      </c>
      <c r="AU197" s="151" t="s">
        <v>81</v>
      </c>
      <c r="AV197" s="12" t="s">
        <v>81</v>
      </c>
      <c r="AW197" s="12" t="s">
        <v>28</v>
      </c>
      <c r="AX197" s="12" t="s">
        <v>71</v>
      </c>
      <c r="AY197" s="151" t="s">
        <v>112</v>
      </c>
    </row>
    <row r="198" spans="2:65" s="12" customFormat="1">
      <c r="B198" s="150"/>
      <c r="D198" s="146" t="s">
        <v>133</v>
      </c>
      <c r="E198" s="151" t="s">
        <v>1</v>
      </c>
      <c r="F198" s="152" t="s">
        <v>226</v>
      </c>
      <c r="H198" s="153">
        <v>1.5</v>
      </c>
      <c r="I198" s="154"/>
      <c r="L198" s="150"/>
      <c r="M198" s="155"/>
      <c r="T198" s="156"/>
      <c r="AT198" s="151" t="s">
        <v>133</v>
      </c>
      <c r="AU198" s="151" t="s">
        <v>81</v>
      </c>
      <c r="AV198" s="12" t="s">
        <v>81</v>
      </c>
      <c r="AW198" s="12" t="s">
        <v>28</v>
      </c>
      <c r="AX198" s="12" t="s">
        <v>71</v>
      </c>
      <c r="AY198" s="151" t="s">
        <v>112</v>
      </c>
    </row>
    <row r="199" spans="2:65" s="13" customFormat="1">
      <c r="B199" s="157"/>
      <c r="D199" s="146" t="s">
        <v>133</v>
      </c>
      <c r="E199" s="158" t="s">
        <v>1</v>
      </c>
      <c r="F199" s="159" t="s">
        <v>137</v>
      </c>
      <c r="H199" s="160">
        <v>4.5</v>
      </c>
      <c r="I199" s="161"/>
      <c r="L199" s="157"/>
      <c r="M199" s="164"/>
      <c r="N199" s="165"/>
      <c r="O199" s="165"/>
      <c r="P199" s="165"/>
      <c r="Q199" s="165"/>
      <c r="R199" s="165"/>
      <c r="S199" s="165"/>
      <c r="T199" s="166"/>
      <c r="AT199" s="158" t="s">
        <v>133</v>
      </c>
      <c r="AU199" s="158" t="s">
        <v>81</v>
      </c>
      <c r="AV199" s="13" t="s">
        <v>119</v>
      </c>
      <c r="AW199" s="13" t="s">
        <v>28</v>
      </c>
      <c r="AX199" s="13" t="s">
        <v>79</v>
      </c>
      <c r="AY199" s="158" t="s">
        <v>112</v>
      </c>
    </row>
    <row r="200" spans="2:65" s="1" customFormat="1" ht="6.95" customHeight="1">
      <c r="B200" s="42"/>
      <c r="C200" s="43"/>
      <c r="D200" s="43"/>
      <c r="E200" s="43"/>
      <c r="F200" s="43"/>
      <c r="G200" s="43"/>
      <c r="H200" s="43"/>
      <c r="I200" s="43"/>
      <c r="J200" s="43"/>
      <c r="K200" s="43"/>
      <c r="L200" s="30"/>
    </row>
  </sheetData>
  <autoFilter ref="C120:K199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5"/>
  <sheetViews>
    <sheetView showGridLines="0" topLeftCell="A109" workbookViewId="0">
      <selection activeCell="I122" sqref="I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2" t="str">
        <f>'Rekapitulace stavby'!K6</f>
        <v>VD Římov - oprava nátěrů segmentů přelivů</v>
      </c>
      <c r="F7" s="213"/>
      <c r="G7" s="213"/>
      <c r="H7" s="213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184" t="s">
        <v>227</v>
      </c>
      <c r="F9" s="211"/>
      <c r="G9" s="211"/>
      <c r="H9" s="21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14"/>
      <c r="F18" s="203"/>
      <c r="G18" s="203"/>
      <c r="H18" s="203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25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207" t="s">
        <v>1</v>
      </c>
      <c r="F27" s="207"/>
      <c r="G27" s="207"/>
      <c r="H27" s="20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ROUND(J117, 2)</f>
        <v>5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ROUND((SUM(BE117:BE134)),  2)</f>
        <v>5</v>
      </c>
      <c r="I33" s="90">
        <v>0.21</v>
      </c>
      <c r="J33" s="89">
        <f>ROUND(((SUM(BE117:BE134))*I33),  2)</f>
        <v>1.05</v>
      </c>
      <c r="L33" s="30"/>
    </row>
    <row r="34" spans="2:12" s="1" customFormat="1" ht="14.45" customHeight="1">
      <c r="B34" s="30"/>
      <c r="E34" s="25" t="s">
        <v>37</v>
      </c>
      <c r="F34" s="89">
        <f>ROUND((SUM(BF117:BF134)),  2)</f>
        <v>0</v>
      </c>
      <c r="I34" s="90">
        <v>0.15</v>
      </c>
      <c r="J34" s="89">
        <f>ROUND(((SUM(BF117:BF134))*I34),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ROUND((SUM(BG117:BG134)),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ROUND((SUM(BH117:BH134)),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ROUND((SUM(BI117:BI134)),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6.05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2" t="str">
        <f>E7</f>
        <v>VD Římov - oprava nátěrů segmentů přelivů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184" t="str">
        <f>E9</f>
        <v>4186b - Vedlejší rozpočtové náklady</v>
      </c>
      <c r="F87" s="211"/>
      <c r="G87" s="211"/>
      <c r="H87" s="21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27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J117</f>
        <v>5</v>
      </c>
      <c r="L96" s="30"/>
      <c r="AU96" s="15" t="s">
        <v>92</v>
      </c>
    </row>
    <row r="97" spans="2:12" s="8" customFormat="1" ht="24.95" customHeight="1">
      <c r="B97" s="102"/>
      <c r="D97" s="103" t="s">
        <v>228</v>
      </c>
      <c r="E97" s="104"/>
      <c r="F97" s="104"/>
      <c r="G97" s="104"/>
      <c r="H97" s="104"/>
      <c r="I97" s="104"/>
      <c r="J97" s="105">
        <f>J118</f>
        <v>5</v>
      </c>
      <c r="L97" s="102"/>
    </row>
    <row r="98" spans="2:12" s="1" customFormat="1" ht="21.75" customHeight="1">
      <c r="B98" s="30"/>
      <c r="L98" s="30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5" customHeight="1">
      <c r="B104" s="30"/>
      <c r="C104" s="19" t="s">
        <v>98</v>
      </c>
      <c r="L104" s="30"/>
    </row>
    <row r="105" spans="2:12" s="1" customFormat="1" ht="6.95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16.5" customHeight="1">
      <c r="B107" s="30"/>
      <c r="E107" s="212" t="str">
        <f>E7</f>
        <v>VD Římov - oprava nátěrů segmentů přelivů</v>
      </c>
      <c r="F107" s="213"/>
      <c r="G107" s="213"/>
      <c r="H107" s="213"/>
      <c r="L107" s="30"/>
    </row>
    <row r="108" spans="2:12" s="1" customFormat="1" ht="12" customHeight="1">
      <c r="B108" s="30"/>
      <c r="C108" s="25" t="s">
        <v>86</v>
      </c>
      <c r="L108" s="30"/>
    </row>
    <row r="109" spans="2:12" s="1" customFormat="1" ht="16.5" customHeight="1">
      <c r="B109" s="30"/>
      <c r="E109" s="184" t="str">
        <f>E9</f>
        <v>4186b - Vedlejší rozpočtové náklady</v>
      </c>
      <c r="F109" s="211"/>
      <c r="G109" s="211"/>
      <c r="H109" s="211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F12</f>
        <v xml:space="preserve"> </v>
      </c>
      <c r="I111" s="25" t="s">
        <v>22</v>
      </c>
      <c r="J111" s="50" t="str">
        <f>IF(J12="","",J12)</f>
        <v/>
      </c>
      <c r="L111" s="30"/>
    </row>
    <row r="112" spans="2:12" s="1" customFormat="1" ht="6.95" customHeight="1">
      <c r="B112" s="30"/>
      <c r="L112" s="30"/>
    </row>
    <row r="113" spans="2:65" s="1" customFormat="1" ht="15.2" customHeight="1">
      <c r="B113" s="30"/>
      <c r="C113" s="25" t="s">
        <v>23</v>
      </c>
      <c r="F113" s="23" t="str">
        <f>E15</f>
        <v xml:space="preserve"> </v>
      </c>
      <c r="I113" s="25" t="s">
        <v>27</v>
      </c>
      <c r="J113" s="28" t="str">
        <f>E21</f>
        <v xml:space="preserve"> </v>
      </c>
      <c r="L113" s="30"/>
    </row>
    <row r="114" spans="2:65" s="1" customFormat="1" ht="15.2" customHeight="1">
      <c r="B114" s="30"/>
      <c r="C114" s="25" t="s">
        <v>26</v>
      </c>
      <c r="F114" s="23" t="str">
        <f>IF(E18="","",E18)</f>
        <v/>
      </c>
      <c r="I114" s="25" t="s">
        <v>29</v>
      </c>
      <c r="J114" s="28"/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99</v>
      </c>
      <c r="D116" s="112" t="s">
        <v>56</v>
      </c>
      <c r="E116" s="112" t="s">
        <v>52</v>
      </c>
      <c r="F116" s="112" t="s">
        <v>53</v>
      </c>
      <c r="G116" s="112" t="s">
        <v>100</v>
      </c>
      <c r="H116" s="112" t="s">
        <v>101</v>
      </c>
      <c r="I116" s="112" t="s">
        <v>102</v>
      </c>
      <c r="J116" s="113" t="s">
        <v>90</v>
      </c>
      <c r="K116" s="114" t="s">
        <v>103</v>
      </c>
      <c r="L116" s="110"/>
      <c r="M116" s="57" t="s">
        <v>1</v>
      </c>
      <c r="N116" s="58" t="s">
        <v>35</v>
      </c>
      <c r="O116" s="58" t="s">
        <v>104</v>
      </c>
      <c r="P116" s="58" t="s">
        <v>105</v>
      </c>
      <c r="Q116" s="58" t="s">
        <v>106</v>
      </c>
      <c r="R116" s="58" t="s">
        <v>107</v>
      </c>
      <c r="S116" s="58" t="s">
        <v>108</v>
      </c>
      <c r="T116" s="59" t="s">
        <v>109</v>
      </c>
    </row>
    <row r="117" spans="2:65" s="1" customFormat="1" ht="22.9" customHeight="1">
      <c r="B117" s="30"/>
      <c r="C117" s="62" t="s">
        <v>110</v>
      </c>
      <c r="J117" s="115">
        <f>BK117</f>
        <v>5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70</v>
      </c>
      <c r="AU117" s="15" t="s">
        <v>92</v>
      </c>
      <c r="BK117" s="118">
        <f>BK118</f>
        <v>5</v>
      </c>
    </row>
    <row r="118" spans="2:65" s="11" customFormat="1" ht="25.9" customHeight="1">
      <c r="B118" s="119"/>
      <c r="D118" s="120" t="s">
        <v>70</v>
      </c>
      <c r="E118" s="121" t="s">
        <v>229</v>
      </c>
      <c r="F118" s="121" t="s">
        <v>83</v>
      </c>
      <c r="I118" s="122"/>
      <c r="J118" s="123">
        <f>BK118</f>
        <v>5</v>
      </c>
      <c r="L118" s="119"/>
      <c r="M118" s="124"/>
      <c r="P118" s="125">
        <f>SUM(P119:P134)</f>
        <v>0</v>
      </c>
      <c r="R118" s="125">
        <f>SUM(R119:R134)</f>
        <v>0</v>
      </c>
      <c r="T118" s="126">
        <f>SUM(T119:T134)</f>
        <v>0</v>
      </c>
      <c r="AR118" s="120" t="s">
        <v>153</v>
      </c>
      <c r="AT118" s="127" t="s">
        <v>70</v>
      </c>
      <c r="AU118" s="127" t="s">
        <v>71</v>
      </c>
      <c r="AY118" s="120" t="s">
        <v>112</v>
      </c>
      <c r="BK118" s="128">
        <f>SUM(BK119:BK134)</f>
        <v>5</v>
      </c>
    </row>
    <row r="119" spans="2:65" s="1" customFormat="1" ht="16.5" customHeight="1">
      <c r="B119" s="131"/>
      <c r="C119" s="132" t="s">
        <v>79</v>
      </c>
      <c r="D119" s="132" t="s">
        <v>115</v>
      </c>
      <c r="E119" s="133" t="s">
        <v>230</v>
      </c>
      <c r="F119" s="134" t="s">
        <v>231</v>
      </c>
      <c r="G119" s="135" t="s">
        <v>118</v>
      </c>
      <c r="H119" s="136">
        <v>1</v>
      </c>
      <c r="I119" s="137"/>
      <c r="J119" s="138">
        <f>ROUND(I119*H119,2)</f>
        <v>0</v>
      </c>
      <c r="K119" s="139"/>
      <c r="L119" s="30"/>
      <c r="M119" s="140" t="s">
        <v>1</v>
      </c>
      <c r="N119" s="141" t="s">
        <v>36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119</v>
      </c>
      <c r="AT119" s="144" t="s">
        <v>115</v>
      </c>
      <c r="AU119" s="144" t="s">
        <v>79</v>
      </c>
      <c r="AY119" s="15" t="s">
        <v>112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5" t="s">
        <v>79</v>
      </c>
      <c r="BK119" s="145">
        <f>ROUND(I119*H119,2)</f>
        <v>0</v>
      </c>
      <c r="BL119" s="15" t="s">
        <v>119</v>
      </c>
      <c r="BM119" s="144" t="s">
        <v>232</v>
      </c>
    </row>
    <row r="120" spans="2:65" s="1" customFormat="1" ht="68.25">
      <c r="B120" s="30"/>
      <c r="D120" s="146" t="s">
        <v>121</v>
      </c>
      <c r="F120" s="147" t="s">
        <v>233</v>
      </c>
      <c r="I120" s="148"/>
      <c r="L120" s="30"/>
      <c r="M120" s="149"/>
      <c r="T120" s="54"/>
      <c r="AT120" s="15" t="s">
        <v>121</v>
      </c>
      <c r="AU120" s="15" t="s">
        <v>79</v>
      </c>
    </row>
    <row r="121" spans="2:65" s="1" customFormat="1" ht="24.2" customHeight="1">
      <c r="B121" s="131"/>
      <c r="C121" s="132" t="s">
        <v>81</v>
      </c>
      <c r="D121" s="132" t="s">
        <v>115</v>
      </c>
      <c r="E121" s="133" t="s">
        <v>234</v>
      </c>
      <c r="F121" s="134" t="s">
        <v>235</v>
      </c>
      <c r="G121" s="135" t="s">
        <v>118</v>
      </c>
      <c r="H121" s="136">
        <v>1</v>
      </c>
      <c r="I121" s="137">
        <v>5</v>
      </c>
      <c r="J121" s="138">
        <f>ROUND(I121*H121,2)</f>
        <v>5</v>
      </c>
      <c r="K121" s="139"/>
      <c r="L121" s="30"/>
      <c r="M121" s="140" t="s">
        <v>1</v>
      </c>
      <c r="N121" s="141" t="s">
        <v>36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119</v>
      </c>
      <c r="AT121" s="144" t="s">
        <v>115</v>
      </c>
      <c r="AU121" s="144" t="s">
        <v>79</v>
      </c>
      <c r="AY121" s="15" t="s">
        <v>112</v>
      </c>
      <c r="BE121" s="145">
        <f>IF(N121="základní",J121,0)</f>
        <v>5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5</v>
      </c>
      <c r="BL121" s="15" t="s">
        <v>119</v>
      </c>
      <c r="BM121" s="144" t="s">
        <v>236</v>
      </c>
    </row>
    <row r="122" spans="2:65" s="1" customFormat="1" ht="16.5" customHeight="1">
      <c r="B122" s="131"/>
      <c r="C122" s="132" t="s">
        <v>138</v>
      </c>
      <c r="D122" s="132" t="s">
        <v>115</v>
      </c>
      <c r="E122" s="133" t="s">
        <v>237</v>
      </c>
      <c r="F122" s="134" t="s">
        <v>238</v>
      </c>
      <c r="G122" s="135" t="s">
        <v>118</v>
      </c>
      <c r="H122" s="136">
        <v>1</v>
      </c>
      <c r="I122" s="137"/>
      <c r="J122" s="138">
        <f>ROUND(I122*H122,2)</f>
        <v>0</v>
      </c>
      <c r="K122" s="139"/>
      <c r="L122" s="30"/>
      <c r="M122" s="140" t="s">
        <v>1</v>
      </c>
      <c r="N122" s="141" t="s">
        <v>36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119</v>
      </c>
      <c r="AT122" s="144" t="s">
        <v>115</v>
      </c>
      <c r="AU122" s="144" t="s">
        <v>79</v>
      </c>
      <c r="AY122" s="15" t="s">
        <v>112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5" t="s">
        <v>79</v>
      </c>
      <c r="BK122" s="145">
        <f>ROUND(I122*H122,2)</f>
        <v>0</v>
      </c>
      <c r="BL122" s="15" t="s">
        <v>119</v>
      </c>
      <c r="BM122" s="144" t="s">
        <v>239</v>
      </c>
    </row>
    <row r="123" spans="2:65" s="1" customFormat="1" ht="16.5" customHeight="1">
      <c r="B123" s="131"/>
      <c r="C123" s="132" t="s">
        <v>119</v>
      </c>
      <c r="D123" s="132" t="s">
        <v>115</v>
      </c>
      <c r="E123" s="133" t="s">
        <v>240</v>
      </c>
      <c r="F123" s="134" t="s">
        <v>241</v>
      </c>
      <c r="G123" s="135" t="s">
        <v>118</v>
      </c>
      <c r="H123" s="136">
        <v>1</v>
      </c>
      <c r="I123" s="137"/>
      <c r="J123" s="138">
        <f>ROUND(I123*H123,2)</f>
        <v>0</v>
      </c>
      <c r="K123" s="139"/>
      <c r="L123" s="30"/>
      <c r="M123" s="140" t="s">
        <v>1</v>
      </c>
      <c r="N123" s="141" t="s">
        <v>36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119</v>
      </c>
      <c r="AT123" s="144" t="s">
        <v>115</v>
      </c>
      <c r="AU123" s="144" t="s">
        <v>79</v>
      </c>
      <c r="AY123" s="15" t="s">
        <v>112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119</v>
      </c>
      <c r="BM123" s="144" t="s">
        <v>242</v>
      </c>
    </row>
    <row r="124" spans="2:65" s="1" customFormat="1" ht="29.25">
      <c r="B124" s="30"/>
      <c r="D124" s="146" t="s">
        <v>121</v>
      </c>
      <c r="F124" s="147" t="s">
        <v>243</v>
      </c>
      <c r="I124" s="148"/>
      <c r="L124" s="30"/>
      <c r="M124" s="149"/>
      <c r="T124" s="54"/>
      <c r="AT124" s="15" t="s">
        <v>121</v>
      </c>
      <c r="AU124" s="15" t="s">
        <v>79</v>
      </c>
    </row>
    <row r="125" spans="2:65" s="1" customFormat="1" ht="16.5" customHeight="1">
      <c r="B125" s="131"/>
      <c r="C125" s="132" t="s">
        <v>153</v>
      </c>
      <c r="D125" s="132" t="s">
        <v>115</v>
      </c>
      <c r="E125" s="133" t="s">
        <v>244</v>
      </c>
      <c r="F125" s="134" t="s">
        <v>245</v>
      </c>
      <c r="G125" s="135" t="s">
        <v>118</v>
      </c>
      <c r="H125" s="136">
        <v>1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36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119</v>
      </c>
      <c r="AT125" s="144" t="s">
        <v>115</v>
      </c>
      <c r="AU125" s="144" t="s">
        <v>79</v>
      </c>
      <c r="AY125" s="15" t="s">
        <v>112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79</v>
      </c>
      <c r="BK125" s="145">
        <f>ROUND(I125*H125,2)</f>
        <v>0</v>
      </c>
      <c r="BL125" s="15" t="s">
        <v>119</v>
      </c>
      <c r="BM125" s="144" t="s">
        <v>246</v>
      </c>
    </row>
    <row r="126" spans="2:65" s="1" customFormat="1" ht="19.5">
      <c r="B126" s="30"/>
      <c r="D126" s="146" t="s">
        <v>121</v>
      </c>
      <c r="F126" s="147" t="s">
        <v>247</v>
      </c>
      <c r="I126" s="148"/>
      <c r="L126" s="30"/>
      <c r="M126" s="149"/>
      <c r="T126" s="54"/>
      <c r="AT126" s="15" t="s">
        <v>121</v>
      </c>
      <c r="AU126" s="15" t="s">
        <v>79</v>
      </c>
    </row>
    <row r="127" spans="2:65" s="1" customFormat="1" ht="16.5" customHeight="1">
      <c r="B127" s="131"/>
      <c r="C127" s="132" t="s">
        <v>160</v>
      </c>
      <c r="D127" s="132" t="s">
        <v>115</v>
      </c>
      <c r="E127" s="133" t="s">
        <v>248</v>
      </c>
      <c r="F127" s="134" t="s">
        <v>249</v>
      </c>
      <c r="G127" s="135" t="s">
        <v>118</v>
      </c>
      <c r="H127" s="136">
        <v>1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36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119</v>
      </c>
      <c r="AT127" s="144" t="s">
        <v>115</v>
      </c>
      <c r="AU127" s="144" t="s">
        <v>79</v>
      </c>
      <c r="AY127" s="15" t="s">
        <v>112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79</v>
      </c>
      <c r="BK127" s="145">
        <f>ROUND(I127*H127,2)</f>
        <v>0</v>
      </c>
      <c r="BL127" s="15" t="s">
        <v>119</v>
      </c>
      <c r="BM127" s="144" t="s">
        <v>250</v>
      </c>
    </row>
    <row r="128" spans="2:65" s="1" customFormat="1" ht="16.5" customHeight="1">
      <c r="B128" s="131"/>
      <c r="C128" s="132" t="s">
        <v>167</v>
      </c>
      <c r="D128" s="132" t="s">
        <v>115</v>
      </c>
      <c r="E128" s="133" t="s">
        <v>251</v>
      </c>
      <c r="F128" s="134" t="s">
        <v>252</v>
      </c>
      <c r="G128" s="135" t="s">
        <v>118</v>
      </c>
      <c r="H128" s="136">
        <v>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119</v>
      </c>
      <c r="AT128" s="144" t="s">
        <v>115</v>
      </c>
      <c r="AU128" s="144" t="s">
        <v>79</v>
      </c>
      <c r="AY128" s="15" t="s">
        <v>112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119</v>
      </c>
      <c r="BM128" s="144" t="s">
        <v>253</v>
      </c>
    </row>
    <row r="129" spans="2:65" s="1" customFormat="1" ht="29.25">
      <c r="B129" s="30"/>
      <c r="D129" s="146" t="s">
        <v>121</v>
      </c>
      <c r="F129" s="147" t="s">
        <v>254</v>
      </c>
      <c r="I129" s="148"/>
      <c r="L129" s="30"/>
      <c r="M129" s="149"/>
      <c r="T129" s="54"/>
      <c r="AT129" s="15" t="s">
        <v>121</v>
      </c>
      <c r="AU129" s="15" t="s">
        <v>79</v>
      </c>
    </row>
    <row r="130" spans="2:65" s="1" customFormat="1" ht="21.75" customHeight="1">
      <c r="B130" s="131"/>
      <c r="C130" s="132" t="s">
        <v>174</v>
      </c>
      <c r="D130" s="132" t="s">
        <v>115</v>
      </c>
      <c r="E130" s="133" t="s">
        <v>255</v>
      </c>
      <c r="F130" s="134" t="s">
        <v>256</v>
      </c>
      <c r="G130" s="135" t="s">
        <v>118</v>
      </c>
      <c r="H130" s="136">
        <v>1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119</v>
      </c>
      <c r="AT130" s="144" t="s">
        <v>115</v>
      </c>
      <c r="AU130" s="144" t="s">
        <v>79</v>
      </c>
      <c r="AY130" s="15" t="s">
        <v>112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79</v>
      </c>
      <c r="BK130" s="145">
        <f>ROUND(I130*H130,2)</f>
        <v>0</v>
      </c>
      <c r="BL130" s="15" t="s">
        <v>119</v>
      </c>
      <c r="BM130" s="144" t="s">
        <v>257</v>
      </c>
    </row>
    <row r="131" spans="2:65" s="1" customFormat="1" ht="21.75" customHeight="1">
      <c r="B131" s="131"/>
      <c r="C131" s="132" t="s">
        <v>113</v>
      </c>
      <c r="D131" s="132" t="s">
        <v>115</v>
      </c>
      <c r="E131" s="133" t="s">
        <v>258</v>
      </c>
      <c r="F131" s="134" t="s">
        <v>259</v>
      </c>
      <c r="G131" s="135" t="s">
        <v>118</v>
      </c>
      <c r="H131" s="136">
        <v>1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119</v>
      </c>
      <c r="AT131" s="144" t="s">
        <v>115</v>
      </c>
      <c r="AU131" s="144" t="s">
        <v>79</v>
      </c>
      <c r="AY131" s="15" t="s">
        <v>112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119</v>
      </c>
      <c r="BM131" s="144" t="s">
        <v>260</v>
      </c>
    </row>
    <row r="132" spans="2:65" s="1" customFormat="1" ht="16.5" customHeight="1">
      <c r="B132" s="131"/>
      <c r="C132" s="132" t="s">
        <v>191</v>
      </c>
      <c r="D132" s="132" t="s">
        <v>115</v>
      </c>
      <c r="E132" s="133" t="s">
        <v>261</v>
      </c>
      <c r="F132" s="134" t="s">
        <v>262</v>
      </c>
      <c r="G132" s="135" t="s">
        <v>118</v>
      </c>
      <c r="H132" s="136">
        <v>1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119</v>
      </c>
      <c r="AT132" s="144" t="s">
        <v>115</v>
      </c>
      <c r="AU132" s="144" t="s">
        <v>79</v>
      </c>
      <c r="AY132" s="15" t="s">
        <v>112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119</v>
      </c>
      <c r="BM132" s="144" t="s">
        <v>263</v>
      </c>
    </row>
    <row r="133" spans="2:65" s="1" customFormat="1" ht="16.5" customHeight="1">
      <c r="B133" s="131"/>
      <c r="C133" s="132" t="s">
        <v>198</v>
      </c>
      <c r="D133" s="132" t="s">
        <v>115</v>
      </c>
      <c r="E133" s="133" t="s">
        <v>264</v>
      </c>
      <c r="F133" s="134" t="s">
        <v>265</v>
      </c>
      <c r="G133" s="135" t="s">
        <v>118</v>
      </c>
      <c r="H133" s="136">
        <v>1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119</v>
      </c>
      <c r="AT133" s="144" t="s">
        <v>115</v>
      </c>
      <c r="AU133" s="144" t="s">
        <v>79</v>
      </c>
      <c r="AY133" s="15" t="s">
        <v>112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79</v>
      </c>
      <c r="BK133" s="145">
        <f>ROUND(I133*H133,2)</f>
        <v>0</v>
      </c>
      <c r="BL133" s="15" t="s">
        <v>119</v>
      </c>
      <c r="BM133" s="144" t="s">
        <v>266</v>
      </c>
    </row>
    <row r="134" spans="2:65" s="1" customFormat="1" ht="33" customHeight="1">
      <c r="B134" s="131"/>
      <c r="C134" s="132" t="s">
        <v>206</v>
      </c>
      <c r="D134" s="132" t="s">
        <v>115</v>
      </c>
      <c r="E134" s="133" t="s">
        <v>267</v>
      </c>
      <c r="F134" s="134" t="s">
        <v>268</v>
      </c>
      <c r="G134" s="135" t="s">
        <v>118</v>
      </c>
      <c r="H134" s="136">
        <v>1</v>
      </c>
      <c r="I134" s="137"/>
      <c r="J134" s="138">
        <f>ROUND(I134*H134,2)</f>
        <v>0</v>
      </c>
      <c r="K134" s="139"/>
      <c r="L134" s="30"/>
      <c r="M134" s="167" t="s">
        <v>1</v>
      </c>
      <c r="N134" s="168" t="s">
        <v>36</v>
      </c>
      <c r="O134" s="169"/>
      <c r="P134" s="170">
        <f>O134*H134</f>
        <v>0</v>
      </c>
      <c r="Q134" s="170">
        <v>0</v>
      </c>
      <c r="R134" s="170">
        <f>Q134*H134</f>
        <v>0</v>
      </c>
      <c r="S134" s="170">
        <v>0</v>
      </c>
      <c r="T134" s="171">
        <f>S134*H134</f>
        <v>0</v>
      </c>
      <c r="AR134" s="144" t="s">
        <v>119</v>
      </c>
      <c r="AT134" s="144" t="s">
        <v>115</v>
      </c>
      <c r="AU134" s="144" t="s">
        <v>79</v>
      </c>
      <c r="AY134" s="15" t="s">
        <v>112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79</v>
      </c>
      <c r="BK134" s="145">
        <f>ROUND(I134*H134,2)</f>
        <v>0</v>
      </c>
      <c r="BL134" s="15" t="s">
        <v>119</v>
      </c>
      <c r="BM134" s="144" t="s">
        <v>269</v>
      </c>
    </row>
    <row r="135" spans="2:65" s="1" customFormat="1" ht="6.95" customHeight="1"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30"/>
    </row>
  </sheetData>
  <autoFilter ref="C116:K134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CD12FA-A7B2-4A6E-8B98-375A9B91DC89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84CF8EF5-80D6-46A9-878B-476430A8BDA1}"/>
</file>

<file path=customXml/itemProps3.xml><?xml version="1.0" encoding="utf-8"?>
<ds:datastoreItem xmlns:ds="http://schemas.openxmlformats.org/officeDocument/2006/customXml" ds:itemID="{67E6EA82-268F-47D9-B390-1AD28B97B5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4186a - Stavební objekt</vt:lpstr>
      <vt:lpstr>4186b - Vedlejší rozpočto...</vt:lpstr>
      <vt:lpstr>'4186a - Stavební objekt'!Názvy_tisku</vt:lpstr>
      <vt:lpstr>'4186b - Vedlejší rozpočto...'!Názvy_tisku</vt:lpstr>
      <vt:lpstr>'Rekapitulace stavby'!Názvy_tisku</vt:lpstr>
      <vt:lpstr>'4186a - Stavební objekt'!Oblast_tisku</vt:lpstr>
      <vt:lpstr>'4186b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Vondrášková Eva</dc:creator>
  <cp:lastModifiedBy>Schindler Jiří</cp:lastModifiedBy>
  <dcterms:created xsi:type="dcterms:W3CDTF">2023-05-12T09:05:53Z</dcterms:created>
  <dcterms:modified xsi:type="dcterms:W3CDTF">2023-06-09T06:38:46Z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30596d6b-eef3-47c7-8532-9c98ab00cd27</vt:lpwstr>
  </property>
  <property fmtid="{D5CDD505-2E9C-101B-9397-08002B2CF9AE}" pid="4" name="Order">
    <vt:r8>14175000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DocId">
    <vt:lpwstr>QS62X3X5CS3J-870795370-141750</vt:lpwstr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_dlc_DocIdUrl">
    <vt:lpwstr>https://pvlcz.sharepoint.com/sites/sekce500-Opravyainvestice/_layouts/15/DocIdRedir.aspx?ID=QS62X3X5CS3J-870795370-141750, QS62X3X5CS3J-870795370-141750</vt:lpwstr>
  </property>
  <property fmtid="{D5CDD505-2E9C-101B-9397-08002B2CF9AE}" pid="13" name="MediaServiceImageTags">
    <vt:lpwstr/>
  </property>
</Properties>
</file>